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360" yWindow="1740" windowWidth="21675" windowHeight="13740"/>
  </bookViews>
  <sheets>
    <sheet name="Beregning af SVENDELØN" sheetId="1" r:id="rId1"/>
    <sheet name="Optimeringsværktøj_TIMER" sheetId="2" state="hidden" r:id="rId2"/>
    <sheet name="Optimeringsværktøj_OMSÆTNING" sheetId="3" state="hidden" r:id="rId3"/>
  </sheets>
  <definedNames>
    <definedName name="_xlnm.Print_Area" localSheetId="1">Optimeringsværktøj_TIMER!$A$1:$P$22</definedName>
    <definedName name="Z_68929D39_8E40_40B2_AC5D_1BE679729425_.wvu.PrintArea" localSheetId="1" hidden="1">Optimeringsværktøj_TIMER!$A$1:$P$22</definedName>
  </definedNames>
  <calcPr calcId="145621"/>
  <customWorkbookViews>
    <customWorkbookView name="Your User Name - Privat visning" guid="{68929D39-8E40-40B2-AC5D-1BE679729425}" mergeInterval="0" personalView="1" maximized="1" xWindow="1" yWindow="1" windowWidth="1916" windowHeight="975" activeSheetId="1"/>
  </customWorkbookViews>
</workbook>
</file>

<file path=xl/calcChain.xml><?xml version="1.0" encoding="utf-8"?>
<calcChain xmlns="http://schemas.openxmlformats.org/spreadsheetml/2006/main">
  <c r="F38" i="1" l="1"/>
  <c r="F37" i="1"/>
  <c r="C103" i="1"/>
  <c r="G104" i="1"/>
  <c r="G14" i="1"/>
  <c r="F61" i="1"/>
  <c r="G61" i="1"/>
  <c r="F30" i="1"/>
  <c r="G30" i="1"/>
  <c r="G33" i="1"/>
  <c r="G51" i="1"/>
  <c r="G64" i="1"/>
  <c r="G73" i="1"/>
  <c r="G81" i="1"/>
  <c r="G85" i="1"/>
  <c r="H91" i="1"/>
  <c r="I91" i="1"/>
  <c r="H104" i="1"/>
  <c r="H98" i="1"/>
  <c r="G98" i="1"/>
  <c r="G107" i="1"/>
  <c r="H101" i="1"/>
  <c r="H107" i="1"/>
  <c r="F114" i="1"/>
  <c r="G114" i="1"/>
  <c r="H114" i="1"/>
  <c r="L38" i="3"/>
  <c r="J38" i="3"/>
  <c r="K38" i="3"/>
  <c r="C37" i="3"/>
  <c r="C43" i="3"/>
  <c r="C36" i="3"/>
  <c r="C42" i="3"/>
  <c r="C35" i="3"/>
  <c r="C41" i="3"/>
  <c r="C28" i="3"/>
  <c r="C19" i="3"/>
  <c r="B28" i="3"/>
  <c r="B19" i="3"/>
  <c r="B37" i="3"/>
  <c r="B43" i="3"/>
  <c r="B36" i="3"/>
  <c r="B42" i="3"/>
  <c r="B35" i="3"/>
  <c r="B41" i="3"/>
  <c r="I38" i="3"/>
  <c r="P19" i="2"/>
  <c r="O19" i="2"/>
  <c r="N14" i="2"/>
  <c r="N15" i="2"/>
  <c r="N16" i="2"/>
  <c r="N17" i="2"/>
  <c r="N18" i="2"/>
  <c r="N13" i="2"/>
  <c r="G19" i="2"/>
  <c r="G21" i="2"/>
  <c r="H19" i="2"/>
  <c r="H21" i="2"/>
  <c r="I19" i="2"/>
  <c r="I21" i="2"/>
  <c r="J19" i="2"/>
  <c r="J21" i="2"/>
  <c r="K19" i="2"/>
  <c r="K21" i="2"/>
  <c r="L19" i="2"/>
  <c r="L21" i="2"/>
  <c r="M19" i="2"/>
  <c r="M21" i="2"/>
  <c r="P8" i="2"/>
  <c r="P7" i="2"/>
  <c r="H8" i="2"/>
  <c r="H7" i="2"/>
  <c r="C19" i="2"/>
  <c r="C21" i="2"/>
  <c r="D19" i="2"/>
  <c r="D21" i="2"/>
  <c r="E19" i="2"/>
  <c r="E21" i="2"/>
  <c r="F19" i="2"/>
  <c r="F21" i="2"/>
  <c r="B19" i="2"/>
  <c r="B21" i="2"/>
  <c r="N19" i="2"/>
  <c r="N21" i="2"/>
  <c r="C38" i="3"/>
  <c r="C44" i="3"/>
  <c r="B38" i="3"/>
  <c r="B44" i="3"/>
  <c r="F59" i="1"/>
  <c r="G59" i="1"/>
  <c r="C100" i="1"/>
  <c r="G101" i="1"/>
  <c r="I101" i="1"/>
  <c r="F50" i="1"/>
  <c r="G50" i="1"/>
  <c r="F53" i="1"/>
  <c r="G53" i="1"/>
  <c r="F67" i="1"/>
  <c r="G67" i="1"/>
  <c r="F76" i="1"/>
  <c r="G76" i="1"/>
  <c r="F35" i="1"/>
  <c r="G35" i="1"/>
  <c r="F66" i="1"/>
  <c r="G66" i="1"/>
  <c r="F44" i="1"/>
  <c r="G44" i="1"/>
  <c r="I107" i="1"/>
  <c r="I98" i="1"/>
  <c r="G38" i="1"/>
  <c r="F46" i="1"/>
  <c r="G46" i="1"/>
  <c r="F58" i="1"/>
  <c r="G58" i="1"/>
  <c r="I114" i="1"/>
  <c r="I104" i="1"/>
  <c r="F39" i="1"/>
  <c r="G39" i="1"/>
  <c r="F55" i="1"/>
  <c r="G55" i="1"/>
  <c r="F77" i="1"/>
  <c r="G77" i="1"/>
  <c r="F63" i="1"/>
  <c r="G63" i="1"/>
  <c r="F42" i="1"/>
  <c r="G42" i="1"/>
  <c r="G37" i="1"/>
  <c r="F57" i="1"/>
  <c r="G57" i="1"/>
  <c r="F56" i="1"/>
  <c r="G56" i="1"/>
  <c r="F54" i="1"/>
  <c r="G54" i="1"/>
  <c r="F60" i="1"/>
  <c r="G60" i="1"/>
  <c r="F48" i="1"/>
  <c r="G48" i="1"/>
  <c r="F47" i="1"/>
  <c r="G47" i="1"/>
  <c r="F43" i="1"/>
  <c r="G43" i="1"/>
  <c r="F70" i="1"/>
  <c r="G70" i="1"/>
  <c r="F40" i="1"/>
  <c r="G40" i="1"/>
  <c r="F41" i="1"/>
  <c r="G41" i="1"/>
  <c r="F79" i="1"/>
  <c r="G79" i="1"/>
  <c r="F68" i="1"/>
  <c r="G68" i="1"/>
  <c r="F32" i="1"/>
  <c r="G32" i="1"/>
  <c r="F69" i="1"/>
  <c r="G69" i="1"/>
  <c r="F45" i="1"/>
  <c r="G45" i="1"/>
  <c r="F72" i="1"/>
  <c r="G72" i="1"/>
  <c r="F36" i="1"/>
  <c r="G36" i="1"/>
</calcChain>
</file>

<file path=xl/comments1.xml><?xml version="1.0" encoding="utf-8"?>
<comments xmlns="http://schemas.openxmlformats.org/spreadsheetml/2006/main">
  <authors>
    <author>MesseUser</author>
    <author>Your User Name</author>
    <author>Lars Magnus Christensen</author>
    <author>Frank</author>
  </authors>
  <commentList>
    <comment ref="A10" authorId="0">
      <text>
        <r>
          <rPr>
            <sz val="12"/>
            <color indexed="81"/>
            <rFont val="Arial"/>
            <family val="2"/>
          </rPr>
          <t>Antallet af mekanikere bruges til at dividere omkostningerne i ud i forhold til det faktiske antal mekanikere.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 xml:space="preserve">Feltet skal derfor udfyldes. Er du kun dig selv skal du skrive 1.
</t>
        </r>
      </text>
    </comment>
    <comment ref="A17" authorId="1">
      <text>
        <r>
          <rPr>
            <sz val="12"/>
            <color indexed="81"/>
            <rFont val="Arial"/>
            <family val="2"/>
          </rPr>
          <t xml:space="preserve">Posten indeholder fravær ved sygdom, fravær ved læge, barsel og de 5 feriedage som ifølge overenskomsten svarer til 2,5%. Har din medaerbejder ingen fravær og ingen feriefridage kan du nedjustere posten. 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9" authorId="1">
      <text>
        <r>
          <rPr>
            <sz val="12"/>
            <color indexed="81"/>
            <rFont val="Arial"/>
            <family val="2"/>
          </rPr>
          <t>Fritvalgskonto er overenskomstbestemt og består af 4% i søgne helligdagsbetaling og yderligere 1% i særlig tillæg.</t>
        </r>
      </text>
    </comment>
    <comment ref="A20" authorId="1">
      <text>
        <r>
          <rPr>
            <sz val="12"/>
            <color indexed="81"/>
            <rFont val="Arial"/>
            <family val="2"/>
          </rPr>
          <t xml:space="preserve">Ifølge overenskomst er arbejdsgivers betaling 8%. </t>
        </r>
      </text>
    </comment>
    <comment ref="A26" authorId="1">
      <text>
        <r>
          <rPr>
            <sz val="12"/>
            <color indexed="81"/>
            <rFont val="Arial"/>
            <family val="2"/>
          </rPr>
          <t>Har du overenskomst på din virksomhed betaler du til en uddannelsesfond.</t>
        </r>
      </text>
    </comment>
    <comment ref="A27" authorId="1">
      <text>
        <r>
          <rPr>
            <sz val="12"/>
            <color indexed="81"/>
            <rFont val="Arial"/>
            <family val="2"/>
          </rPr>
          <t>Har du overenskomst betaler du til en særlig kompetencefond.</t>
        </r>
      </text>
    </comment>
    <comment ref="A28" authorId="1">
      <text>
        <r>
          <rPr>
            <sz val="12"/>
            <color indexed="81"/>
            <rFont val="Arial"/>
            <family val="2"/>
          </rPr>
          <t xml:space="preserve">Overenskomst bestemt.  I større virksomheder med mere en 10 medarbejdere skal der ifølge overenskomsten være en tillidsmand. </t>
        </r>
      </text>
    </comment>
    <comment ref="A29" authorId="1">
      <text>
        <r>
          <rPr>
            <sz val="12"/>
            <rFont val="Arial"/>
          </rPr>
          <t>Posten dækker over bidrag til Arbejdsgivernes Uddannelsesbidrag (AUB), Arbejdsgivernes Erhvervssygdomsforsikring (AES), barsels, Lønmodtagernes Garantifond og til ledige og syge.</t>
        </r>
      </text>
    </comment>
    <comment ref="A32" authorId="2">
      <text>
        <r>
          <rPr>
            <sz val="12"/>
            <color indexed="81"/>
            <rFont val="Arial"/>
            <family val="2"/>
          </rPr>
          <t>Angiv kun de omkostninger i kroner, som ikke er angivet ovenfor i procent.</t>
        </r>
      </text>
    </comment>
    <comment ref="A35" authorId="2">
      <text>
        <r>
          <rPr>
            <sz val="12"/>
            <color indexed="81"/>
            <rFont val="Arial"/>
            <family val="2"/>
          </rPr>
          <t xml:space="preserve">Tøj og kurser for medarbejdere i virksomheden. Tal fra sidste års regnskab.  </t>
        </r>
      </text>
    </comment>
    <comment ref="A37" authorId="1">
      <text>
        <r>
          <rPr>
            <sz val="12"/>
            <color indexed="81"/>
            <rFont val="Tahoma"/>
            <family val="2"/>
          </rPr>
          <t>Hvor mange reklamationer (om igen arbejde)  i % er der på denne mekaniker. Er der ingen skal der stå 0%.</t>
        </r>
        <r>
          <rPr>
            <sz val="8"/>
            <color indexed="81"/>
            <rFont val="Tahoma"/>
            <charset val="1"/>
          </rPr>
          <t xml:space="preserve">
 </t>
        </r>
      </text>
    </comment>
    <comment ref="A38" authorId="1">
      <text>
        <r>
          <rPr>
            <sz val="12"/>
            <color indexed="81"/>
            <rFont val="Arial"/>
            <family val="2"/>
          </rPr>
          <t>Hvor meget tomgang/spildtid er der på denne mekaniker ? Er der ingen tomgang/spildtid skal der stå 0%.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1" authorId="1">
      <text>
        <r>
          <rPr>
            <sz val="12"/>
            <color indexed="81"/>
            <rFont val="Arial"/>
            <family val="2"/>
          </rPr>
          <t>Investeringer det seneste år.</t>
        </r>
      </text>
    </comment>
    <comment ref="A43" authorId="1">
      <text>
        <r>
          <rPr>
            <b/>
            <sz val="8"/>
            <color indexed="81"/>
            <rFont val="Tahoma"/>
            <family val="2"/>
          </rPr>
          <t>Investeringer det seneste år.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0" authorId="2">
      <text>
        <r>
          <rPr>
            <b/>
            <sz val="9"/>
            <color indexed="81"/>
            <rFont val="Arial"/>
          </rPr>
          <t>Angiv kun de omkostninger, som ikke er angivet ovenfor i procent.</t>
        </r>
      </text>
    </comment>
    <comment ref="A54" authorId="1">
      <text>
        <r>
          <rPr>
            <b/>
            <sz val="12"/>
            <color indexed="81"/>
            <rFont val="Tahoma"/>
            <family val="2"/>
          </rPr>
          <t>Dækker over udgift til bogholder, kontorhold (pc, regnskabsprogram), værkstedets forsikringer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76" authorId="1">
      <text>
        <r>
          <rPr>
            <b/>
            <sz val="8"/>
            <color indexed="81"/>
            <rFont val="Tahoma"/>
            <charset val="1"/>
          </rPr>
          <t xml:space="preserve">Andre investerigsomkostninger end de allerede anførte. 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77" authorId="1">
      <text>
        <r>
          <rPr>
            <b/>
            <sz val="8"/>
            <color indexed="81"/>
            <rFont val="Tahoma"/>
            <charset val="1"/>
          </rPr>
          <t>Årets afskrivninger.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91" authorId="1">
      <text>
        <r>
          <rPr>
            <sz val="10"/>
            <color indexed="81"/>
            <rFont val="Arial"/>
            <family val="2"/>
          </rPr>
          <t>Salgsbare timer:
Løntimer: 52 uger x 37 timer    = 1924 timer
minus ferie 5 uger af 37 timer  =  185 timer
Minus 5 feriefridage                    =    37 timer
Minus S/H 6 dage af 7,3 time    =    44 timer
Minus Sygefravær 5 dage af 
7,3 time                                           =    37 timer
Minus Tomgang og reklamation  
10% af 1924 timer                        =  192 timer
Total fravær                                    =  495 timer
Maksimale salgsbare timer      =1429 timer</t>
        </r>
        <r>
          <rPr>
            <sz val="8"/>
            <color indexed="81"/>
            <rFont val="Tahoma"/>
            <charset val="1"/>
          </rPr>
          <t xml:space="preserve">
</t>
        </r>
        <r>
          <rPr>
            <sz val="10"/>
            <color indexed="81"/>
            <rFont val="Arial"/>
            <family val="2"/>
          </rPr>
          <t xml:space="preserve">Du kan godt rette i feltet, hvis du har færre fakturerbare timer på mekanikeren. </t>
        </r>
      </text>
    </comment>
    <comment ref="C97" authorId="3">
      <text>
        <r>
          <rPr>
            <sz val="12"/>
            <color indexed="81"/>
            <rFont val="Arial"/>
            <family val="2"/>
          </rPr>
          <t>Må ikke slettes da det bruges i formel.
Men du kan godt taste f.eks. 20 i stedet, hvis du vil se hvad det betyder hvis du kan få medarbejderne gjort 20% mere effektive.</t>
        </r>
      </text>
    </comment>
    <comment ref="C100" authorId="3">
      <text>
        <r>
          <rPr>
            <sz val="12"/>
            <color indexed="81"/>
            <rFont val="Arial"/>
            <family val="2"/>
          </rPr>
          <t xml:space="preserve">Feltet er hentet automatisk oppe fra udgifterne på medarbejderen så der er overensstemmelse imellem disse. 
For at rette skal du rette i linien for oven. </t>
        </r>
        <r>
          <rPr>
            <sz val="10"/>
            <color indexed="81"/>
            <rFont val="Tahoma"/>
          </rPr>
          <t xml:space="preserve">
</t>
        </r>
      </text>
    </comment>
    <comment ref="C103" authorId="1">
      <text>
        <r>
          <rPr>
            <sz val="12"/>
            <color indexed="81"/>
            <rFont val="Arial"/>
            <family val="2"/>
          </rPr>
          <t>Feltet er hentet automatisk oppe fra udgifterne på medarbejderen så der er overensstemmelse imellem disse. 
For at rette skal du rette i linien for oven.</t>
        </r>
      </text>
    </comment>
  </commentList>
</comments>
</file>

<file path=xl/comments2.xml><?xml version="1.0" encoding="utf-8"?>
<comments xmlns="http://schemas.openxmlformats.org/spreadsheetml/2006/main">
  <authors>
    <author>Per Borroe Nielsen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Per Borroe Nielsen:</t>
        </r>
        <r>
          <rPr>
            <sz val="9"/>
            <color indexed="81"/>
            <rFont val="Tahoma"/>
            <family val="2"/>
          </rPr>
          <t xml:space="preserve">
i"
ndtast antal mekanikeer"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Per Borroe Nielsen:</t>
        </r>
        <r>
          <rPr>
            <sz val="9"/>
            <color indexed="81"/>
            <rFont val="Tahoma"/>
            <family val="2"/>
          </rPr>
          <t xml:space="preserve">
På netversion kan antallet af mekanikere selv vælges</t>
        </r>
      </text>
    </comment>
  </commentList>
</comments>
</file>

<file path=xl/sharedStrings.xml><?xml version="1.0" encoding="utf-8"?>
<sst xmlns="http://schemas.openxmlformats.org/spreadsheetml/2006/main" count="214" uniqueCount="178">
  <si>
    <t>eller</t>
    <phoneticPr fontId="0" type="noConversion"/>
  </si>
  <si>
    <t>Samlede administrationsomkostninger</t>
    <phoneticPr fontId="0" type="noConversion"/>
  </si>
  <si>
    <t>Samlede lokaleomkostninger</t>
    <phoneticPr fontId="0" type="noConversion"/>
  </si>
  <si>
    <t>Samlede investeringer og afskriv.</t>
    <phoneticPr fontId="0" type="noConversion"/>
  </si>
  <si>
    <t>Årets afskrivninger</t>
    <phoneticPr fontId="0" type="noConversion"/>
  </si>
  <si>
    <t>Årets andel af øvrige investeringer</t>
    <phoneticPr fontId="0" type="noConversion"/>
  </si>
  <si>
    <t>I procent</t>
    <phoneticPr fontId="0" type="noConversion"/>
  </si>
  <si>
    <t>I kroner</t>
    <phoneticPr fontId="0" type="noConversion"/>
  </si>
  <si>
    <t>Administrationsomkostninger</t>
    <phoneticPr fontId="0" type="noConversion"/>
  </si>
  <si>
    <t>Lokaleomkostninger</t>
    <phoneticPr fontId="0" type="noConversion"/>
  </si>
  <si>
    <t>Investeringer og afskrivninger</t>
    <phoneticPr fontId="0" type="noConversion"/>
  </si>
  <si>
    <t>1) Det har du tjent på smøreolie i 2012     (omsætning minus varekøb)</t>
  </si>
  <si>
    <t>2) Det har du tjent på dæksalg i 2012       (omsætning minus varekøb)</t>
  </si>
  <si>
    <t>3) Det har du tjent på reservedele i 2012 (omsætning minus varekøb)</t>
  </si>
  <si>
    <r>
      <t xml:space="preserve">Omsætning </t>
    </r>
    <r>
      <rPr>
        <sz val="12"/>
        <rFont val="Arial"/>
      </rPr>
      <t xml:space="preserve">opdelt i grupper </t>
    </r>
    <r>
      <rPr>
        <b/>
        <sz val="12"/>
        <rFont val="Arial"/>
        <family val="2"/>
      </rPr>
      <t>- udfyld venligst hver enkelt gruppe</t>
    </r>
  </si>
  <si>
    <t>Nu skal du indtaste, hvad du har betalt for varerne på dit værksted i 2012?</t>
  </si>
  <si>
    <t>Hvor stor en omsætning har du haft på dit værksted i 2012?</t>
  </si>
  <si>
    <t xml:space="preserve">Nu kan vi udregne hvad du har tjent pr. varegruppe i 2012 og totalt </t>
  </si>
  <si>
    <t>for alle grupper på værkstedet</t>
  </si>
  <si>
    <t>Med andre ord finder vi dækningsbidraget for grupperne - din fortjeneste</t>
  </si>
  <si>
    <t>I gennemsnit for mine mekanikere på værkstedet giver det ?</t>
  </si>
  <si>
    <t>3) Det har du tjent på reservedele i 2012 - i gennemsnit pr. mekaniker</t>
  </si>
  <si>
    <t>1) Det har du tjent på smøreolie i 2012     - i gennemsnit pr. mekaniker</t>
  </si>
  <si>
    <t>2) Det har du tjent på dæksalg i 2012       - i gennemsnit pr. mekaniker</t>
  </si>
  <si>
    <t>Samlet fortjeneste (dækningsbidrag) for år 2012 i alt  - i gennemsnit pr. mekaniker =</t>
  </si>
  <si>
    <t xml:space="preserve">Fordelen er at du til sidst også kan se hvad du har tjent pr. gruppe og kan sammenligne </t>
  </si>
  <si>
    <t>med andre værksteder i din region.</t>
  </si>
  <si>
    <t>Alle CAD-værksteder i gennemsnit i din region med samme antal mekanikere</t>
  </si>
  <si>
    <t>Fortjeneste =</t>
  </si>
  <si>
    <t>Gennemsnit alle CAD-værksteder i din region</t>
  </si>
  <si>
    <t>på reservedele i kr. således:</t>
  </si>
  <si>
    <t xml:space="preserve">Jeg kan opdele min omsætning </t>
  </si>
  <si>
    <t xml:space="preserve">Jeg kan opdele mine køb </t>
  </si>
  <si>
    <t xml:space="preserve">Skema til internværkstedsøkonomi - omsætning                     </t>
  </si>
  <si>
    <t>Bilag 1 C</t>
  </si>
  <si>
    <t>Bilag 1 B</t>
  </si>
  <si>
    <t>før konkurrencestyrelsen har godkendt det.</t>
  </si>
  <si>
    <t xml:space="preserve">Dette dokument må IKKE anvendes og udleveres </t>
  </si>
  <si>
    <t>skema 1</t>
  </si>
  <si>
    <t>skema 2</t>
  </si>
  <si>
    <t>Skema til internværkstedsøkonomi - antal solgte mekanikertimer</t>
  </si>
  <si>
    <t>Fortjeneste pr. solgt mekanikertime</t>
  </si>
  <si>
    <t>Tomgang/spildtid på denne mekaniker</t>
  </si>
  <si>
    <t>Reklamationer på denne mekaniker</t>
  </si>
  <si>
    <t>Er omregnet i timer på årsbasis=</t>
  </si>
  <si>
    <t>mere effektive medarbejder</t>
  </si>
  <si>
    <t>i alt</t>
  </si>
  <si>
    <t>Reklamationer gøres salgsbare:</t>
  </si>
  <si>
    <t>Hvad betyder 10 minutters daglig spildtid på et år</t>
  </si>
  <si>
    <t xml:space="preserve">Der går cirka 15 minutter med at køre kundens bil ud og rydde værktøj op og gøre alt klar til næste kunde </t>
  </si>
  <si>
    <t xml:space="preserve">(Du kan her nedenfor rette i hvor mange biler du har igennem på et år på dit værksted og rette tiden </t>
  </si>
  <si>
    <t>for oprydning og udkørsel af kundebil.</t>
  </si>
  <si>
    <t xml:space="preserve">Hvis ikke du tager det med på kundens regning i dag, går du glip af disse penge. </t>
  </si>
  <si>
    <t>Tomgang og spildtid gøres salgsbare:</t>
  </si>
  <si>
    <t>Solgte timer pr. mekanikersvend pr. måned i 2013 - her kan du - på en enkel måde - følge op på hver enkelt mekanikersvend</t>
  </si>
  <si>
    <t>Total for året</t>
  </si>
  <si>
    <t>Bedste mekaniker for din region</t>
  </si>
  <si>
    <t>Total alle mekanikere på dit værksted</t>
  </si>
  <si>
    <t>Gennensnit på mit værksted</t>
  </si>
  <si>
    <t xml:space="preserve">    </t>
  </si>
  <si>
    <t xml:space="preserve">Omsætning på værkstedet fordelt på grupper </t>
  </si>
  <si>
    <t>Jo mere opsplittet din omsætning er jo mere kan du se, hvad du tjener pr. gruppe.</t>
  </si>
  <si>
    <t>i kr.</t>
  </si>
  <si>
    <t>Vi har derfor opdelt omsætningstallene i 3 grupper</t>
  </si>
  <si>
    <t>Hvis ikke din kontoplan er opdelt således kan det være en idé at få det gjort.</t>
  </si>
  <si>
    <t>Hvor mange mekanikere har du på dit værksted ?</t>
  </si>
  <si>
    <t>(Du indtaster i de gule felter)</t>
  </si>
  <si>
    <t xml:space="preserve">Igen bedes du opdele dine varekøb efter gruppe. </t>
  </si>
  <si>
    <t>1) Samlet omsætning på smøreolie i 2012</t>
  </si>
  <si>
    <t>2) Samlet omsætning på dæksalg i 2012</t>
  </si>
  <si>
    <t>3) Samlet omsætning på reservedele i 2012</t>
  </si>
  <si>
    <t>3) Samlet købspris på reservedele i 2012</t>
  </si>
  <si>
    <t xml:space="preserve">2) Samlet købspris på dæksalg i 2012                                 </t>
  </si>
  <si>
    <t xml:space="preserve">1) Samlet købspris på smøreolie i 2012                    </t>
  </si>
  <si>
    <t>Mærkeforhandler</t>
  </si>
  <si>
    <t>Grossister</t>
  </si>
  <si>
    <t>Samlet omsætning for år 2012 i alt  =</t>
  </si>
  <si>
    <t>Samlet købspris for år 2012 (værkstedets vareforbrug)  =</t>
  </si>
  <si>
    <t>Samlet fortjeneste (dækningsbidrag) for år 2012 i alt  =</t>
  </si>
  <si>
    <t>Timepris uden bidrag til fortjeneste</t>
  </si>
  <si>
    <t>Fortjeneste</t>
  </si>
  <si>
    <t>Timer</t>
  </si>
  <si>
    <t>Kundetimepris</t>
  </si>
  <si>
    <t xml:space="preserve">Biler </t>
  </si>
  <si>
    <t>Tid</t>
  </si>
  <si>
    <t>Min. I alt</t>
  </si>
  <si>
    <t>I timer</t>
  </si>
  <si>
    <t>I alt</t>
  </si>
  <si>
    <t>Mekaniker 1:</t>
  </si>
  <si>
    <t>Mekaniker 4</t>
  </si>
  <si>
    <t>Mekaniker 3</t>
  </si>
  <si>
    <t>Mekaniker 2</t>
  </si>
  <si>
    <t>Jan</t>
  </si>
  <si>
    <t>feb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</si>
  <si>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</si>
  <si>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</si>
  <si>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</si>
  <si>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</si>
  <si>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</si>
  <si>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</si>
  <si>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</si>
  <si>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</si>
  <si>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</si>
  <si>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</si>
  <si>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 xml:space="preserve"> </t>
  </si>
  <si>
    <t>Mit eget værksted:</t>
  </si>
  <si>
    <t>pr. år</t>
  </si>
  <si>
    <t>pr. måned</t>
  </si>
  <si>
    <t>Antal mekanikere</t>
  </si>
  <si>
    <t>Fremadrettet for år 2013 på mit værksted</t>
  </si>
  <si>
    <t>Landsgennensnit pr mekanikersvend pr. måned i 2012, du skal udfylde de gule felter</t>
  </si>
  <si>
    <r>
      <t>Alle solgte mekanikersvendetimer i 2012,</t>
    </r>
    <r>
      <rPr>
        <i/>
        <sz val="12"/>
        <rFont val="Arial"/>
        <family val="2"/>
      </rPr>
      <t xml:space="preserve">her skriver du det totale antal solgt mekanikertimer i 2012 </t>
    </r>
  </si>
  <si>
    <r>
      <t xml:space="preserve">Solgte timer for min bedste mekanikersvend i 2012, </t>
    </r>
    <r>
      <rPr>
        <i/>
        <sz val="12"/>
        <rFont val="Arial"/>
        <family val="2"/>
      </rPr>
      <t>her skriver du antal solgte timer i 2012 for din bedste mekanikersvend</t>
    </r>
  </si>
  <si>
    <t>Gennensnit for alle CAD mekanikeresvende pr. måned i din region</t>
  </si>
  <si>
    <t>Bedste CAD mekanikersvend pr. måned i din region</t>
  </si>
  <si>
    <t>1.-3. ledighedsdag</t>
  </si>
  <si>
    <t>Årlig fortjeneste såfremt alle salgbare timer faktureres</t>
  </si>
  <si>
    <t>Forskellige forslag til optimering af indtjening</t>
  </si>
  <si>
    <t>Beregning af timepris</t>
  </si>
  <si>
    <t>Alle CAD værksteder der deltager</t>
  </si>
  <si>
    <t>Gennensnit for din region</t>
  </si>
  <si>
    <t>Investering i tester og abonnenter</t>
  </si>
  <si>
    <t>Hvad koster en medarbejder for virksomheden ?</t>
  </si>
  <si>
    <t xml:space="preserve">Værkstedets kundetimepris </t>
  </si>
  <si>
    <t xml:space="preserve">Feriepenge </t>
  </si>
  <si>
    <t>Fritvalgsordning (inkl. SH)</t>
  </si>
  <si>
    <t>Arbejdsgiverbidrag til pension</t>
  </si>
  <si>
    <t>Arbejdsgivers ATP bidrag</t>
  </si>
  <si>
    <t>Betalinger for fravær inkl. 5 feriefridage</t>
  </si>
  <si>
    <t>Arbejdsskadeforsikring</t>
  </si>
  <si>
    <t>AER bidrag</t>
  </si>
  <si>
    <t>Uddannelsesfond</t>
  </si>
  <si>
    <t>Kompetenceudviklingsfond</t>
  </si>
  <si>
    <t>Uddannelse og samarbejde</t>
  </si>
  <si>
    <t>Finansieringsbidrag inkl. LG</t>
  </si>
  <si>
    <t>Refusioner ved fravær</t>
  </si>
  <si>
    <t>Arbejdstøj og fodtøj samt vask af tøj</t>
  </si>
  <si>
    <t>Udgifter til sikkerhed f.eks. porte og lifte</t>
  </si>
  <si>
    <t>Øvrige udgifter</t>
  </si>
  <si>
    <t>Forsikringer for hele virksomheden</t>
  </si>
  <si>
    <t>Udgift til bogføring</t>
  </si>
  <si>
    <t>Udgifter til reparation maskiner/bygn.</t>
  </si>
  <si>
    <t>Årlige medarbejderarrangementer</t>
  </si>
  <si>
    <t>Samlede øvrige udgifter</t>
  </si>
  <si>
    <t>Udgifter til pc´er og programmer</t>
  </si>
  <si>
    <t xml:space="preserve">Husleje, </t>
  </si>
  <si>
    <t>Varme</t>
  </si>
  <si>
    <t>Vand</t>
  </si>
  <si>
    <t>Rengøring</t>
  </si>
  <si>
    <t>Lys (el)</t>
  </si>
  <si>
    <t>Ugentligt morgenbrød til medarbejdere</t>
  </si>
  <si>
    <t xml:space="preserve">Blade, aviser til kunder og licens </t>
  </si>
  <si>
    <t>Samlede sociale omkostninger i kroner</t>
  </si>
  <si>
    <t>Andre omkostninger</t>
  </si>
  <si>
    <t>Reklameudgifter</t>
  </si>
  <si>
    <t>Øvrige arbejdsomkostninger:</t>
  </si>
  <si>
    <t>minutters daglig spildtid bliver til =</t>
  </si>
  <si>
    <t>Er omregnet i timer på årsbasis =</t>
  </si>
  <si>
    <t xml:space="preserve">Revisor </t>
  </si>
  <si>
    <t xml:space="preserve">Investeringer i værktøj på værkstedet </t>
  </si>
  <si>
    <t>For at få et retvisende billede kan du udfylde med tal fra dit seneste regnskab.</t>
  </si>
  <si>
    <t>Personaleomkostninger</t>
  </si>
  <si>
    <t>Telefon og internetforbindelse</t>
  </si>
  <si>
    <t>Fragt</t>
  </si>
  <si>
    <t>Kontingenter</t>
  </si>
  <si>
    <t>Messer og rejseudgifter</t>
  </si>
  <si>
    <t>Hjemmesideudgifter</t>
  </si>
  <si>
    <t>Faglitteratur</t>
  </si>
  <si>
    <t xml:space="preserve">Samtlige kurser for mekanikere </t>
  </si>
  <si>
    <t>Årlig fortjeneste pr. mekaniker</t>
  </si>
  <si>
    <t xml:space="preserve">I skemaet bruges udtrykket samtlige udgifter for medarbejdere. Denne post diveres ud med antal mekanikere til et </t>
  </si>
  <si>
    <t>Udbetalt mekanikerløn pr. time</t>
  </si>
  <si>
    <t xml:space="preserve">Klik her på linket så får du personaleomkostninger fra Dansk Erhverv, som du kan bruge nedenfor i skemaet. </t>
  </si>
  <si>
    <t>Indtast relevante tal i de gule felter. Har du kun et samlet tal i kroner fra dit regnskab for økonomiposten, kan du indtaste dem i de blå felter.</t>
  </si>
  <si>
    <t>Til den første gruppe: "personaleomkostninger" kan du bruge linket nedenfor med satser eller dine egne tal.</t>
  </si>
  <si>
    <t xml:space="preserve">gennemsnit og i forhold til maksimale udfakturerede timer. </t>
  </si>
  <si>
    <r>
      <t xml:space="preserve">Angiv antal mekanikere: </t>
    </r>
    <r>
      <rPr>
        <b/>
        <sz val="10"/>
        <color indexed="10"/>
        <rFont val="Arial"/>
        <family val="2"/>
      </rPr>
      <t>(Skal udfyldes)</t>
    </r>
  </si>
  <si>
    <t xml:space="preserve">Du ser nogle små "røde trekanter" i nogle af posterne. Stiller du musen på en rød trekant, får du en hjælpetekst frem til feltudfyldelsen.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</si>
</sst>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kr.&quot;\ #,##0.00;&quot;kr.&quot;\ \-#,##0.00"/>
    <numFmt numFmtId="164" formatCode="_ &quot;kr&quot;\ * #,##0_ ;_ &quot;kr&quot;\ * \-#,##0_ ;_ &quot;kr&quot;\ * &quot;-&quot;_ ;_ @_ "/>
    <numFmt numFmtId="165" formatCode="_ &quot;kr&quot;\ * #,##0.00_ ;_ &quot;kr&quot;\ * \-#,##0.00_ ;_ &quot;kr&quot;\ * &quot;-&quot;??_ ;_ @_ "/>
    <numFmt numFmtId="166" formatCode="_(&quot;kr&quot;\ * #,##0_);_(&quot;kr&quot;\ * \(#,##0\);_(&quot;kr&quot;\ * &quot;-&quot;_);_(@_)"/>
    <numFmt numFmtId="167" formatCode="_(&quot;kr&quot;\ * #,##0.00_);_(&quot;kr&quot;\ * \(#,##0.00\);_(&quot;kr&quot;\ * &quot;-&quot;??_);_(@_)"/>
    <numFmt numFmtId="168" formatCode="0.0%"/>
    <numFmt numFmtId="169" formatCode="&quot;kr&quot;\ #,##0.00;[Red]&quot;kr&quot;\ #,##0.00"/>
    <numFmt numFmtId="170" formatCode="_-&quot;kr&quot;* #,##0.00_-;\-&quot;kr&quot;* #,##0.00_-;_-&quot;kr&quot;* &quot;-&quot;??_-;_-@_-"/>
  </numFmts>
  <fonts count="44" x14ac:knownFonts="1">
    <font>
      <sz val="12"/>
      <name val="Arial"/>
    </font>
    <font>
      <b/>
      <sz val="12"/>
      <name val="Arial"/>
      <family val="2"/>
    </font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0"/>
      <color indexed="81"/>
      <name val="Tahoma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8"/>
      <color indexed="81"/>
      <name val="Tahoma"/>
      <charset val="1"/>
    </font>
    <font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sz val="11"/>
      <color indexed="10"/>
      <name val="Calibri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sz val="12"/>
      <color indexed="10"/>
      <name val="Arial"/>
      <family val="2"/>
    </font>
    <font>
      <sz val="8"/>
      <name val="Verdana"/>
    </font>
    <font>
      <b/>
      <sz val="9"/>
      <color indexed="81"/>
      <name val="Arial"/>
    </font>
    <font>
      <b/>
      <u/>
      <sz val="14"/>
      <name val="Arial"/>
    </font>
    <font>
      <b/>
      <sz val="23"/>
      <name val="Arial"/>
    </font>
    <font>
      <sz val="12"/>
      <name val="Arial"/>
      <family val="2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18"/>
      <name val="Arial"/>
      <family val="2"/>
    </font>
    <font>
      <b/>
      <sz val="20"/>
      <name val="Arial"/>
      <family val="2"/>
    </font>
    <font>
      <sz val="12"/>
      <color indexed="81"/>
      <name val="Arial"/>
      <family val="2"/>
    </font>
    <font>
      <sz val="10"/>
      <color indexed="81"/>
      <name val="Arial"/>
      <family val="2"/>
    </font>
    <font>
      <b/>
      <sz val="10"/>
      <color indexed="10"/>
      <name val="Arial"/>
      <family val="2"/>
    </font>
    <font>
      <u/>
      <sz val="12"/>
      <color theme="10"/>
      <name val="Arial"/>
      <family val="2"/>
    </font>
    <font>
      <u/>
      <sz val="14"/>
      <color theme="10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8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10" fontId="2" fillId="0" borderId="0" xfId="0" applyNumberFormat="1" applyFont="1" applyAlignment="1">
      <alignment horizontal="center"/>
    </xf>
    <xf numFmtId="168" fontId="2" fillId="0" borderId="0" xfId="0" applyNumberFormat="1" applyFont="1"/>
    <xf numFmtId="167" fontId="2" fillId="0" borderId="1" xfId="0" applyNumberFormat="1" applyFont="1" applyBorder="1"/>
    <xf numFmtId="168" fontId="2" fillId="0" borderId="0" xfId="0" applyNumberFormat="1" applyFont="1" applyAlignment="1">
      <alignment horizontal="center"/>
    </xf>
    <xf numFmtId="168" fontId="2" fillId="0" borderId="0" xfId="0" applyNumberFormat="1" applyFont="1" applyBorder="1"/>
    <xf numFmtId="167" fontId="1" fillId="0" borderId="0" xfId="0" applyNumberFormat="1" applyFont="1"/>
    <xf numFmtId="9" fontId="2" fillId="0" borderId="0" xfId="0" applyNumberFormat="1" applyFont="1"/>
    <xf numFmtId="167" fontId="2" fillId="0" borderId="0" xfId="0" applyNumberFormat="1" applyFont="1" applyBorder="1"/>
    <xf numFmtId="167" fontId="2" fillId="0" borderId="0" xfId="0" applyNumberFormat="1" applyFont="1"/>
    <xf numFmtId="0" fontId="0" fillId="0" borderId="1" xfId="0" applyBorder="1"/>
    <xf numFmtId="168" fontId="7" fillId="0" borderId="0" xfId="0" applyNumberFormat="1" applyFont="1" applyAlignment="1">
      <alignment horizontal="center"/>
    </xf>
    <xf numFmtId="167" fontId="6" fillId="0" borderId="0" xfId="0" applyNumberFormat="1" applyFont="1"/>
    <xf numFmtId="168" fontId="6" fillId="0" borderId="0" xfId="0" applyNumberFormat="1" applyFont="1" applyAlignment="1">
      <alignment horizontal="center"/>
    </xf>
    <xf numFmtId="169" fontId="5" fillId="0" borderId="2" xfId="0" applyNumberFormat="1" applyFont="1" applyBorder="1"/>
    <xf numFmtId="168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1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1" fillId="0" borderId="0" xfId="0" applyFont="1" applyBorder="1"/>
    <xf numFmtId="169" fontId="2" fillId="0" borderId="0" xfId="0" applyNumberFormat="1" applyFont="1" applyBorder="1"/>
    <xf numFmtId="166" fontId="1" fillId="0" borderId="6" xfId="0" applyNumberFormat="1" applyFont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8" fillId="0" borderId="0" xfId="0" applyFont="1" applyBorder="1"/>
    <xf numFmtId="167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9" fontId="6" fillId="0" borderId="0" xfId="0" applyNumberFormat="1" applyFont="1" applyBorder="1"/>
    <xf numFmtId="0" fontId="6" fillId="2" borderId="0" xfId="0" applyFont="1" applyFill="1"/>
    <xf numFmtId="1" fontId="7" fillId="2" borderId="0" xfId="0" applyNumberFormat="1" applyFont="1" applyFill="1" applyAlignment="1">
      <alignment horizontal="center"/>
    </xf>
    <xf numFmtId="0" fontId="2" fillId="2" borderId="0" xfId="0" applyFont="1" applyFill="1"/>
    <xf numFmtId="0" fontId="5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2" fillId="0" borderId="0" xfId="0" applyFont="1" applyAlignment="1">
      <alignment wrapTex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1" xfId="0" applyNumberFormat="1" applyFont="1" applyBorder="1"/>
    <xf numFmtId="0" fontId="0" fillId="0" borderId="0" xfId="0" applyAlignment="1">
      <alignment wrapText="1"/>
    </xf>
    <xf numFmtId="0" fontId="2" fillId="6" borderId="11" xfId="0" applyFont="1" applyFill="1" applyBorder="1"/>
    <xf numFmtId="0" fontId="2" fillId="6" borderId="11" xfId="0" applyFont="1" applyFill="1" applyBorder="1" applyAlignment="1">
      <alignment horizontal="center"/>
    </xf>
    <xf numFmtId="0" fontId="2" fillId="0" borderId="11" xfId="0" applyFont="1" applyBorder="1"/>
    <xf numFmtId="0" fontId="2" fillId="6" borderId="10" xfId="0" applyFont="1" applyFill="1" applyBorder="1"/>
    <xf numFmtId="0" fontId="2" fillId="0" borderId="0" xfId="0" applyFont="1" applyAlignment="1">
      <alignment vertical="top"/>
    </xf>
    <xf numFmtId="0" fontId="1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4" fillId="0" borderId="1" xfId="0" applyFont="1" applyBorder="1"/>
    <xf numFmtId="0" fontId="7" fillId="0" borderId="0" xfId="0" applyFont="1" applyBorder="1"/>
    <xf numFmtId="0" fontId="4" fillId="0" borderId="0" xfId="0" applyFont="1" applyBorder="1"/>
    <xf numFmtId="0" fontId="2" fillId="0" borderId="1" xfId="0" applyFont="1" applyBorder="1"/>
    <xf numFmtId="0" fontId="18" fillId="0" borderId="0" xfId="0" applyFont="1"/>
    <xf numFmtId="0" fontId="6" fillId="7" borderId="0" xfId="0" applyFont="1" applyFill="1"/>
    <xf numFmtId="7" fontId="0" fillId="0" borderId="0" xfId="0" applyNumberFormat="1" applyAlignment="1">
      <alignment horizontal="right" vertical="top"/>
    </xf>
    <xf numFmtId="7" fontId="0" fillId="0" borderId="0" xfId="0" applyNumberFormat="1" applyAlignment="1">
      <alignment horizontal="right"/>
    </xf>
    <xf numFmtId="7" fontId="0" fillId="0" borderId="0" xfId="0" applyNumberFormat="1" applyAlignment="1">
      <alignment horizontal="left" vertical="top"/>
    </xf>
    <xf numFmtId="0" fontId="2" fillId="6" borderId="0" xfId="0" applyFont="1" applyFill="1"/>
    <xf numFmtId="0" fontId="0" fillId="0" borderId="0" xfId="0" applyNumberFormat="1" applyAlignment="1">
      <alignment horizontal="right"/>
    </xf>
    <xf numFmtId="1" fontId="0" fillId="0" borderId="0" xfId="0" applyNumberFormat="1"/>
    <xf numFmtId="0" fontId="19" fillId="0" borderId="0" xfId="0" applyFont="1"/>
    <xf numFmtId="0" fontId="1" fillId="0" borderId="9" xfId="0" applyFont="1" applyBorder="1"/>
    <xf numFmtId="0" fontId="1" fillId="0" borderId="9" xfId="0" applyFont="1" applyBorder="1" applyAlignment="1">
      <alignment horizontal="left" vertical="center" indent="4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9" fontId="2" fillId="0" borderId="0" xfId="0" applyNumberFormat="1" applyFont="1" applyFill="1"/>
    <xf numFmtId="0" fontId="25" fillId="0" borderId="0" xfId="0" applyFont="1"/>
    <xf numFmtId="0" fontId="26" fillId="0" borderId="0" xfId="0" applyFont="1"/>
    <xf numFmtId="167" fontId="25" fillId="0" borderId="12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/>
    <xf numFmtId="9" fontId="1" fillId="0" borderId="0" xfId="0" applyNumberFormat="1" applyFont="1" applyFill="1"/>
    <xf numFmtId="7" fontId="1" fillId="0" borderId="0" xfId="0" applyNumberFormat="1" applyFont="1" applyAlignment="1">
      <alignment horizontal="right"/>
    </xf>
    <xf numFmtId="0" fontId="6" fillId="7" borderId="0" xfId="0" applyFont="1" applyFill="1" applyBorder="1"/>
    <xf numFmtId="0" fontId="0" fillId="0" borderId="0" xfId="0" applyNumberFormat="1"/>
    <xf numFmtId="3" fontId="1" fillId="0" borderId="0" xfId="0" applyNumberFormat="1" applyFont="1"/>
    <xf numFmtId="0" fontId="27" fillId="0" borderId="0" xfId="0" applyFont="1"/>
    <xf numFmtId="0" fontId="6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indent="4"/>
    </xf>
    <xf numFmtId="0" fontId="2" fillId="6" borderId="9" xfId="0" applyFont="1" applyFill="1" applyBorder="1"/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6" borderId="0" xfId="0" applyFill="1"/>
    <xf numFmtId="0" fontId="1" fillId="0" borderId="0" xfId="0" applyFont="1" applyAlignment="1">
      <alignment horizontal="right"/>
    </xf>
    <xf numFmtId="0" fontId="0" fillId="0" borderId="12" xfId="0" applyBorder="1"/>
    <xf numFmtId="0" fontId="2" fillId="0" borderId="0" xfId="0" applyFont="1" applyFill="1"/>
    <xf numFmtId="0" fontId="1" fillId="0" borderId="0" xfId="0" applyFont="1" applyAlignment="1">
      <alignment horizontal="right" vertical="center" indent="4"/>
    </xf>
    <xf numFmtId="3" fontId="2" fillId="0" borderId="12" xfId="0" applyNumberFormat="1" applyFont="1" applyBorder="1" applyAlignment="1">
      <alignment horizontal="right" vertical="center"/>
    </xf>
    <xf numFmtId="3" fontId="0" fillId="6" borderId="1" xfId="0" applyNumberFormat="1" applyFill="1" applyBorder="1"/>
    <xf numFmtId="3" fontId="0" fillId="0" borderId="12" xfId="0" applyNumberFormat="1" applyBorder="1"/>
    <xf numFmtId="3" fontId="28" fillId="0" borderId="12" xfId="0" applyNumberFormat="1" applyFont="1" applyFill="1" applyBorder="1"/>
    <xf numFmtId="3" fontId="0" fillId="0" borderId="0" xfId="0" applyNumberFormat="1" applyFill="1" applyBorder="1"/>
    <xf numFmtId="3" fontId="1" fillId="0" borderId="12" xfId="0" applyNumberFormat="1" applyFont="1" applyBorder="1" applyAlignment="1">
      <alignment horizontal="right" vertical="center"/>
    </xf>
    <xf numFmtId="3" fontId="1" fillId="0" borderId="12" xfId="0" applyNumberFormat="1" applyFont="1" applyBorder="1"/>
    <xf numFmtId="0" fontId="6" fillId="0" borderId="0" xfId="0" applyFont="1" applyAlignment="1">
      <alignment wrapText="1"/>
    </xf>
    <xf numFmtId="3" fontId="0" fillId="0" borderId="1" xfId="0" applyNumberFormat="1" applyFill="1" applyBorder="1"/>
    <xf numFmtId="0" fontId="0" fillId="0" borderId="0" xfId="0" applyAlignment="1">
      <alignment horizontal="right"/>
    </xf>
    <xf numFmtId="3" fontId="0" fillId="6" borderId="0" xfId="0" applyNumberFormat="1" applyFill="1" applyBorder="1"/>
    <xf numFmtId="3" fontId="0" fillId="0" borderId="12" xfId="0" applyNumberFormat="1" applyFill="1" applyBorder="1"/>
    <xf numFmtId="3" fontId="1" fillId="0" borderId="0" xfId="0" applyNumberFormat="1" applyFont="1" applyFill="1" applyBorder="1"/>
    <xf numFmtId="3" fontId="1" fillId="0" borderId="12" xfId="0" applyNumberFormat="1" applyFont="1" applyFill="1" applyBorder="1"/>
    <xf numFmtId="0" fontId="2" fillId="0" borderId="0" xfId="0" applyFont="1" applyFill="1" applyBorder="1"/>
    <xf numFmtId="0" fontId="1" fillId="6" borderId="6" xfId="0" applyFont="1" applyFill="1" applyBorder="1"/>
    <xf numFmtId="0" fontId="1" fillId="6" borderId="0" xfId="0" applyFont="1" applyFill="1"/>
    <xf numFmtId="10" fontId="2" fillId="0" borderId="0" xfId="0" applyNumberFormat="1" applyFont="1" applyFill="1"/>
    <xf numFmtId="0" fontId="6" fillId="0" borderId="1" xfId="0" applyFont="1" applyBorder="1"/>
    <xf numFmtId="168" fontId="2" fillId="0" borderId="0" xfId="0" applyNumberFormat="1" applyFont="1" applyFill="1" applyBorder="1"/>
    <xf numFmtId="0" fontId="31" fillId="0" borderId="0" xfId="0" applyFont="1"/>
    <xf numFmtId="170" fontId="2" fillId="0" borderId="0" xfId="0" applyNumberFormat="1" applyFont="1" applyFill="1"/>
    <xf numFmtId="168" fontId="2" fillId="4" borderId="0" xfId="0" applyNumberFormat="1" applyFont="1" applyFill="1"/>
    <xf numFmtId="9" fontId="2" fillId="4" borderId="0" xfId="0" applyNumberFormat="1" applyFont="1" applyFill="1"/>
    <xf numFmtId="0" fontId="2" fillId="4" borderId="0" xfId="0" applyFont="1" applyFill="1"/>
    <xf numFmtId="168" fontId="2" fillId="4" borderId="0" xfId="0" applyNumberFormat="1" applyFont="1" applyFill="1" applyBorder="1"/>
    <xf numFmtId="0" fontId="32" fillId="0" borderId="0" xfId="0" quotePrefix="1" applyFont="1"/>
    <xf numFmtId="0" fontId="33" fillId="0" borderId="0" xfId="0" applyFont="1" applyFill="1" applyBorder="1"/>
    <xf numFmtId="0" fontId="33" fillId="0" borderId="0" xfId="0" applyFont="1"/>
    <xf numFmtId="168" fontId="2" fillId="0" borderId="0" xfId="0" applyNumberFormat="1" applyFont="1" applyFill="1"/>
    <xf numFmtId="0" fontId="1" fillId="0" borderId="0" xfId="0" applyFont="1" applyFill="1" applyBorder="1"/>
    <xf numFmtId="0" fontId="0" fillId="0" borderId="0" xfId="0" applyFont="1"/>
    <xf numFmtId="167" fontId="6" fillId="0" borderId="0" xfId="0" applyNumberFormat="1" applyFont="1" applyFill="1" applyAlignment="1">
      <alignment horizontal="center"/>
    </xf>
    <xf numFmtId="167" fontId="1" fillId="0" borderId="0" xfId="0" applyNumberFormat="1" applyFont="1" applyBorder="1"/>
    <xf numFmtId="10" fontId="2" fillId="0" borderId="0" xfId="0" applyNumberFormat="1" applyFont="1"/>
    <xf numFmtId="0" fontId="41" fillId="0" borderId="0" xfId="1"/>
    <xf numFmtId="0" fontId="36" fillId="0" borderId="0" xfId="0" applyFont="1"/>
    <xf numFmtId="0" fontId="37" fillId="0" borderId="0" xfId="0" applyFont="1"/>
    <xf numFmtId="0" fontId="42" fillId="0" borderId="0" xfId="1" applyFont="1"/>
    <xf numFmtId="0" fontId="33" fillId="6" borderId="0" xfId="0" applyFont="1" applyFill="1" applyProtection="1">
      <protection locked="0"/>
    </xf>
    <xf numFmtId="168" fontId="2" fillId="3" borderId="0" xfId="0" applyNumberFormat="1" applyFont="1" applyFill="1" applyProtection="1">
      <protection locked="0"/>
    </xf>
    <xf numFmtId="170" fontId="43" fillId="5" borderId="0" xfId="0" applyNumberFormat="1" applyFont="1" applyFill="1" applyBorder="1" applyProtection="1">
      <protection locked="0"/>
    </xf>
    <xf numFmtId="170" fontId="2" fillId="6" borderId="0" xfId="0" applyNumberFormat="1" applyFont="1" applyFill="1" applyProtection="1">
      <protection locked="0"/>
    </xf>
    <xf numFmtId="165" fontId="43" fillId="5" borderId="0" xfId="0" applyNumberFormat="1" applyFont="1" applyFill="1" applyProtection="1">
      <protection locked="0"/>
    </xf>
    <xf numFmtId="170" fontId="43" fillId="8" borderId="0" xfId="0" applyNumberFormat="1" applyFont="1" applyFill="1" applyProtection="1">
      <protection locked="0"/>
    </xf>
    <xf numFmtId="167" fontId="6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9" fontId="1" fillId="6" borderId="0" xfId="0" applyNumberFormat="1" applyFont="1" applyFill="1" applyProtection="1">
      <protection locked="0"/>
    </xf>
    <xf numFmtId="1" fontId="2" fillId="6" borderId="0" xfId="0" applyNumberFormat="1" applyFont="1" applyFill="1" applyBorder="1" applyAlignment="1" applyProtection="1">
      <alignment horizontal="center"/>
      <protection locked="0"/>
    </xf>
    <xf numFmtId="170" fontId="2" fillId="6" borderId="0" xfId="0" applyNumberFormat="1" applyFont="1" applyFill="1" applyAlignment="1" applyProtection="1">
      <alignment horizontal="center"/>
      <protection locked="0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 wrapText="1"/>
    </xf>
  </cellXfs>
  <cellStyles count="2">
    <cellStyle name="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0</xdr:col>
      <xdr:colOff>1638300</xdr:colOff>
      <xdr:row>7</xdr:row>
      <xdr:rowOff>57150</xdr:rowOff>
    </xdr:to>
    <xdr:pic>
      <xdr:nvPicPr>
        <xdr:cNvPr id="43028" name="Billede 2" descr="Fortroligt_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3830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4829175</xdr:colOff>
      <xdr:row>0</xdr:row>
      <xdr:rowOff>0</xdr:rowOff>
    </xdr:from>
    <xdr:to>
      <xdr:col>0</xdr:col>
      <xdr:colOff>6867525</xdr:colOff>
      <xdr:row>1</xdr:row>
      <xdr:rowOff>200025</xdr:rowOff>
    </xdr:to>
    <xdr:pic>
      <xdr:nvPicPr>
        <xdr:cNvPr id="44050" name="Billede 2" descr="Fortroligt_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0"/>
          <a:ext cx="2038350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nskerhverv.dk/Raadgivning/talogtendenser/loenogpersonale/Sider/Personaleomkostninger.asp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pageSetUpPr fitToPage="1"/>
  </sheetPr>
  <dimension ref="A1:S118"/>
  <sheetViews>
    <sheetView tabSelected="1" zoomScale="90" zoomScaleNormal="90" workbookViewId="0">
      <selection activeCell="E80" sqref="E80"/>
    </sheetView>
  </sheetViews>
  <sheetFormatPr defaultColWidth="8.6640625" defaultRowHeight="15" x14ac:dyDescent="0.2"/>
  <cols>
    <col min="1" max="1" width="8.6640625" customWidth="1"/>
    <col min="3" max="3" width="17.109375" customWidth="1"/>
    <col min="4" max="4" width="12.88671875" customWidth="1"/>
    <col min="5" max="5" width="13.21875" customWidth="1"/>
    <col min="6" max="6" width="9.6640625" customWidth="1"/>
    <col min="7" max="7" width="13" customWidth="1"/>
    <col min="8" max="8" width="13.6640625" customWidth="1"/>
    <col min="9" max="9" width="14.6640625" customWidth="1"/>
    <col min="13" max="13" width="15.109375" customWidth="1"/>
    <col min="14" max="14" width="10.33203125" customWidth="1"/>
    <col min="16" max="16" width="12.33203125" customWidth="1"/>
    <col min="17" max="17" width="15" customWidth="1"/>
    <col min="18" max="18" width="18.109375" customWidth="1"/>
    <col min="19" max="19" width="12.33203125" bestFit="1" customWidth="1"/>
  </cols>
  <sheetData>
    <row r="1" spans="1:12" s="3" customFormat="1" ht="26.25" x14ac:dyDescent="0.4">
      <c r="A1" s="144" t="s">
        <v>122</v>
      </c>
      <c r="G1" s="44"/>
      <c r="H1" s="4"/>
      <c r="I1" s="6"/>
    </row>
    <row r="2" spans="1:12" s="3" customFormat="1" ht="20.25" x14ac:dyDescent="0.3">
      <c r="A2" s="77" t="s">
        <v>173</v>
      </c>
      <c r="G2" s="44"/>
      <c r="H2" s="4"/>
      <c r="I2" s="6"/>
    </row>
    <row r="3" spans="1:12" s="3" customFormat="1" ht="20.25" x14ac:dyDescent="0.3">
      <c r="A3" s="77" t="s">
        <v>160</v>
      </c>
      <c r="G3" s="44"/>
      <c r="H3" s="4"/>
      <c r="I3" s="6"/>
    </row>
    <row r="4" spans="1:12" s="3" customFormat="1" ht="20.25" x14ac:dyDescent="0.3">
      <c r="A4" s="77" t="s">
        <v>170</v>
      </c>
      <c r="G4" s="44"/>
      <c r="H4" s="4"/>
      <c r="I4" s="6"/>
    </row>
    <row r="5" spans="1:12" s="3" customFormat="1" ht="20.25" x14ac:dyDescent="0.3">
      <c r="A5" s="77" t="s">
        <v>175</v>
      </c>
      <c r="G5" s="44"/>
      <c r="H5" s="4"/>
      <c r="I5" s="6"/>
    </row>
    <row r="6" spans="1:12" s="3" customFormat="1" ht="20.25" x14ac:dyDescent="0.3">
      <c r="A6" s="77" t="s">
        <v>177</v>
      </c>
      <c r="G6" s="44"/>
      <c r="H6" s="4"/>
      <c r="I6" s="6"/>
    </row>
    <row r="7" spans="1:12" s="3" customFormat="1" ht="20.25" x14ac:dyDescent="0.3">
      <c r="A7" s="77" t="s">
        <v>174</v>
      </c>
      <c r="G7" s="44"/>
      <c r="H7" s="4"/>
      <c r="I7" s="6"/>
    </row>
    <row r="8" spans="1:12" s="3" customFormat="1" ht="18" x14ac:dyDescent="0.25">
      <c r="A8" s="145" t="s">
        <v>172</v>
      </c>
      <c r="B8" s="142"/>
      <c r="C8" s="142"/>
      <c r="D8" s="142"/>
      <c r="E8" s="142"/>
      <c r="F8" s="142"/>
      <c r="G8" s="142"/>
      <c r="H8" s="4"/>
      <c r="I8" s="6"/>
    </row>
    <row r="9" spans="1:12" s="3" customFormat="1" ht="18" x14ac:dyDescent="0.25">
      <c r="A9" s="145"/>
      <c r="B9" s="142"/>
      <c r="C9" s="142"/>
      <c r="D9" s="142"/>
      <c r="E9" s="142"/>
      <c r="F9" s="142"/>
      <c r="G9" s="142"/>
      <c r="H9" s="4"/>
      <c r="I9" s="6"/>
    </row>
    <row r="10" spans="1:12" s="3" customFormat="1" ht="20.25" x14ac:dyDescent="0.3">
      <c r="A10" s="6" t="s">
        <v>176</v>
      </c>
      <c r="D10" s="146"/>
      <c r="E10" s="105"/>
      <c r="G10" s="44"/>
      <c r="H10" s="4"/>
      <c r="I10" s="6"/>
    </row>
    <row r="11" spans="1:12" s="3" customFormat="1" ht="20.25" x14ac:dyDescent="0.3">
      <c r="A11" s="6"/>
      <c r="D11" s="105"/>
      <c r="E11" s="105"/>
      <c r="G11" s="44"/>
      <c r="H11" s="4"/>
      <c r="I11" s="6"/>
    </row>
    <row r="12" spans="1:12" s="3" customFormat="1" ht="18" x14ac:dyDescent="0.25">
      <c r="A12" s="6" t="s">
        <v>118</v>
      </c>
      <c r="G12" s="2"/>
    </row>
    <row r="13" spans="1:12" s="3" customFormat="1" x14ac:dyDescent="0.2"/>
    <row r="14" spans="1:12" s="3" customFormat="1" ht="18" x14ac:dyDescent="0.25">
      <c r="A14" s="6" t="s">
        <v>171</v>
      </c>
      <c r="B14" s="6"/>
      <c r="C14" s="7"/>
      <c r="D14" s="156"/>
      <c r="E14" s="156"/>
      <c r="G14" s="139">
        <f>SUM(D14)</f>
        <v>0</v>
      </c>
      <c r="H14" s="9"/>
      <c r="I14" s="8"/>
      <c r="J14" s="6"/>
      <c r="K14" s="6"/>
      <c r="L14" s="7"/>
    </row>
    <row r="15" spans="1:12" s="3" customFormat="1" x14ac:dyDescent="0.2"/>
    <row r="16" spans="1:12" s="3" customFormat="1" ht="18" x14ac:dyDescent="0.25">
      <c r="A16" s="125" t="s">
        <v>161</v>
      </c>
      <c r="B16" s="65"/>
      <c r="D16" s="1" t="s">
        <v>6</v>
      </c>
      <c r="E16" s="1" t="s">
        <v>7</v>
      </c>
      <c r="J16" s="66"/>
      <c r="K16" s="67"/>
    </row>
    <row r="17" spans="1:14" s="3" customFormat="1" ht="15.75" x14ac:dyDescent="0.25">
      <c r="A17" s="135" t="s">
        <v>128</v>
      </c>
      <c r="B17" s="1"/>
      <c r="C17" s="1"/>
      <c r="D17" s="147"/>
      <c r="E17" s="129"/>
      <c r="F17" s="10"/>
      <c r="J17" s="1"/>
      <c r="K17" s="1"/>
      <c r="L17" s="1"/>
      <c r="M17" s="10"/>
      <c r="N17" s="10"/>
    </row>
    <row r="18" spans="1:14" s="3" customFormat="1" ht="15.75" x14ac:dyDescent="0.25">
      <c r="A18" t="s">
        <v>124</v>
      </c>
      <c r="B18" s="1"/>
      <c r="C18" s="1"/>
      <c r="D18" s="147"/>
      <c r="E18" s="129"/>
      <c r="F18" s="10"/>
      <c r="J18" s="1"/>
      <c r="K18" s="1"/>
      <c r="L18" s="1"/>
      <c r="M18" s="10"/>
      <c r="N18" s="10"/>
    </row>
    <row r="19" spans="1:14" s="3" customFormat="1" ht="15.75" x14ac:dyDescent="0.25">
      <c r="A19" s="134" t="s">
        <v>125</v>
      </c>
      <c r="B19" s="1"/>
      <c r="C19" s="1"/>
      <c r="D19" s="147"/>
      <c r="E19" s="129"/>
      <c r="F19" s="10"/>
      <c r="J19" s="1"/>
      <c r="K19" s="1"/>
      <c r="L19" s="1"/>
      <c r="M19" s="10"/>
      <c r="N19" s="10"/>
    </row>
    <row r="20" spans="1:14" s="3" customFormat="1" ht="15.75" x14ac:dyDescent="0.25">
      <c r="A20" s="134" t="s">
        <v>126</v>
      </c>
      <c r="B20" s="1"/>
      <c r="C20" s="1"/>
      <c r="D20" s="147"/>
      <c r="E20" s="129"/>
      <c r="F20" s="10"/>
      <c r="J20" s="1"/>
      <c r="K20" s="1"/>
      <c r="L20" s="1"/>
      <c r="M20" s="10"/>
      <c r="N20" s="10"/>
    </row>
    <row r="21" spans="1:14" s="3" customFormat="1" ht="15.75" x14ac:dyDescent="0.25">
      <c r="A21" s="134" t="s">
        <v>127</v>
      </c>
      <c r="B21" s="1"/>
      <c r="C21" s="1"/>
      <c r="D21" s="147"/>
      <c r="E21" s="129"/>
      <c r="F21" s="10"/>
      <c r="J21" s="1"/>
      <c r="K21" s="1"/>
      <c r="L21" s="1"/>
      <c r="M21" s="10"/>
      <c r="N21" s="10"/>
    </row>
    <row r="22" spans="1:14" s="3" customFormat="1" ht="15.75" x14ac:dyDescent="0.25">
      <c r="A22" s="137" t="s">
        <v>155</v>
      </c>
      <c r="B22" s="1"/>
      <c r="C22" s="1"/>
      <c r="D22" s="136"/>
      <c r="E22" s="136"/>
      <c r="F22" s="10"/>
      <c r="J22" s="1"/>
      <c r="K22" s="1"/>
      <c r="L22" s="1"/>
      <c r="M22" s="10"/>
      <c r="N22" s="10"/>
    </row>
    <row r="23" spans="1:14" s="3" customFormat="1" ht="15.75" x14ac:dyDescent="0.25">
      <c r="A23" s="135" t="s">
        <v>129</v>
      </c>
      <c r="B23" s="1"/>
      <c r="C23" s="1"/>
      <c r="D23" s="147"/>
      <c r="E23" s="129"/>
      <c r="F23" s="10"/>
      <c r="J23" s="1"/>
      <c r="K23" s="1"/>
      <c r="L23" s="1"/>
      <c r="M23" s="10"/>
      <c r="N23" s="10"/>
    </row>
    <row r="24" spans="1:14" s="3" customFormat="1" ht="15.75" x14ac:dyDescent="0.25">
      <c r="A24" s="135" t="s">
        <v>115</v>
      </c>
      <c r="B24" s="1"/>
      <c r="C24" s="1"/>
      <c r="D24" s="147"/>
      <c r="E24" s="130"/>
      <c r="F24" s="10"/>
      <c r="J24" s="1"/>
      <c r="K24" s="1"/>
      <c r="L24" s="1"/>
      <c r="M24" s="10"/>
      <c r="N24" s="10"/>
    </row>
    <row r="25" spans="1:14" s="3" customFormat="1" ht="15.75" x14ac:dyDescent="0.25">
      <c r="A25" s="135" t="s">
        <v>130</v>
      </c>
      <c r="B25" s="1"/>
      <c r="C25" s="1"/>
      <c r="D25" s="147"/>
      <c r="E25" s="131"/>
      <c r="F25" s="10"/>
      <c r="J25" s="1"/>
      <c r="K25" s="1"/>
      <c r="L25" s="1"/>
      <c r="M25" s="10"/>
      <c r="N25" s="10"/>
    </row>
    <row r="26" spans="1:14" s="3" customFormat="1" ht="20.25" x14ac:dyDescent="0.3">
      <c r="A26" s="135" t="s">
        <v>131</v>
      </c>
      <c r="B26" s="1"/>
      <c r="C26" s="1"/>
      <c r="D26" s="147"/>
      <c r="E26" s="129"/>
      <c r="F26" s="10"/>
      <c r="H26" s="96"/>
      <c r="I26" s="96"/>
      <c r="J26" s="96"/>
      <c r="K26" s="1"/>
      <c r="L26" s="1"/>
      <c r="M26" s="10"/>
      <c r="N26" s="10"/>
    </row>
    <row r="27" spans="1:14" s="3" customFormat="1" ht="20.25" x14ac:dyDescent="0.3">
      <c r="A27" s="135" t="s">
        <v>132</v>
      </c>
      <c r="B27" s="1"/>
      <c r="C27" s="1"/>
      <c r="D27" s="147"/>
      <c r="E27" s="129"/>
      <c r="F27" s="10"/>
      <c r="H27" s="96"/>
      <c r="I27" s="96"/>
      <c r="J27" s="96"/>
      <c r="K27" s="1"/>
      <c r="L27" s="1"/>
      <c r="M27" s="10"/>
      <c r="N27" s="10"/>
    </row>
    <row r="28" spans="1:14" s="3" customFormat="1" ht="20.25" x14ac:dyDescent="0.3">
      <c r="A28" s="135" t="s">
        <v>133</v>
      </c>
      <c r="B28" s="1"/>
      <c r="C28" s="1"/>
      <c r="D28" s="147"/>
      <c r="E28" s="129"/>
      <c r="F28" s="10"/>
      <c r="H28" s="96"/>
      <c r="I28" s="96"/>
      <c r="J28" s="96"/>
      <c r="K28" s="1"/>
      <c r="L28" s="1"/>
      <c r="M28" s="10"/>
      <c r="N28" s="10"/>
    </row>
    <row r="29" spans="1:14" s="3" customFormat="1" ht="15.75" x14ac:dyDescent="0.25">
      <c r="A29" s="135" t="s">
        <v>134</v>
      </c>
      <c r="D29" s="147"/>
      <c r="E29" s="129"/>
      <c r="F29" s="10"/>
      <c r="K29" s="1"/>
      <c r="L29" s="1"/>
      <c r="M29" s="10"/>
      <c r="N29" s="10"/>
    </row>
    <row r="30" spans="1:14" s="3" customFormat="1" ht="15.75" x14ac:dyDescent="0.25">
      <c r="A30" s="135" t="s">
        <v>135</v>
      </c>
      <c r="D30" s="147"/>
      <c r="E30" s="132"/>
      <c r="F30" s="141">
        <f>SUM(D17:D30)</f>
        <v>0</v>
      </c>
      <c r="G30" s="16">
        <f>SUM(G14*F30)</f>
        <v>0</v>
      </c>
      <c r="H30" s="12"/>
      <c r="I30" s="16"/>
      <c r="J30" s="1"/>
      <c r="K30" s="1"/>
      <c r="L30" s="1"/>
      <c r="M30" s="13"/>
      <c r="N30" s="10"/>
    </row>
    <row r="31" spans="1:14" s="3" customFormat="1" ht="29.25" x14ac:dyDescent="0.4">
      <c r="A31" s="133" t="s">
        <v>0</v>
      </c>
      <c r="D31" s="126"/>
      <c r="E31" s="126"/>
      <c r="F31" s="15"/>
      <c r="G31" s="16"/>
      <c r="H31" s="12"/>
      <c r="I31" s="16"/>
      <c r="J31" s="1"/>
      <c r="K31" s="1"/>
      <c r="L31" s="1"/>
      <c r="M31" s="13"/>
      <c r="N31" s="10"/>
    </row>
    <row r="32" spans="1:14" s="3" customFormat="1" ht="15.75" x14ac:dyDescent="0.25">
      <c r="A32" s="135" t="s">
        <v>152</v>
      </c>
      <c r="D32" s="132"/>
      <c r="E32" s="148">
        <v>0</v>
      </c>
      <c r="F32" s="124" t="e">
        <f>SUM((E32)/($D$10*$G$91))/G14</f>
        <v>#DIV/0!</v>
      </c>
      <c r="G32" s="11" t="e">
        <f>SUM(F32*G14)</f>
        <v>#DIV/0!</v>
      </c>
      <c r="H32" s="12"/>
      <c r="I32" s="16"/>
      <c r="J32" s="1"/>
      <c r="K32" s="1"/>
      <c r="L32" s="1"/>
      <c r="M32" s="13"/>
      <c r="N32" s="10"/>
    </row>
    <row r="33" spans="1:14" s="3" customFormat="1" ht="15.75" x14ac:dyDescent="0.25">
      <c r="A33" s="1"/>
      <c r="F33" s="124"/>
      <c r="G33" s="14" t="e">
        <f>SUM(G14+G32+G30)</f>
        <v>#DIV/0!</v>
      </c>
      <c r="I33" s="14"/>
    </row>
    <row r="34" spans="1:14" s="3" customFormat="1" ht="18" x14ac:dyDescent="0.25">
      <c r="A34" s="127" t="s">
        <v>138</v>
      </c>
      <c r="D34" s="1" t="s">
        <v>6</v>
      </c>
      <c r="E34" s="1" t="s">
        <v>7</v>
      </c>
      <c r="F34" s="124"/>
      <c r="G34" s="14"/>
      <c r="I34" s="14"/>
    </row>
    <row r="35" spans="1:14" s="3" customFormat="1" ht="15.75" x14ac:dyDescent="0.25">
      <c r="A35" t="s">
        <v>136</v>
      </c>
      <c r="D35" s="131"/>
      <c r="E35" s="149"/>
      <c r="F35" s="124" t="e">
        <f>SUM((E35)/($D$10*$G$91))/G14</f>
        <v>#DIV/0!</v>
      </c>
      <c r="G35" s="16" t="e">
        <f>SUM(G14*F35)</f>
        <v>#DIV/0!</v>
      </c>
      <c r="I35" s="14"/>
    </row>
    <row r="36" spans="1:14" s="3" customFormat="1" ht="15.75" x14ac:dyDescent="0.25">
      <c r="A36" t="s">
        <v>168</v>
      </c>
      <c r="D36" s="131"/>
      <c r="E36" s="149"/>
      <c r="F36" s="124" t="e">
        <f>SUM((E36)/($D$10*$G$91))/G14</f>
        <v>#DIV/0!</v>
      </c>
      <c r="G36" s="16" t="e">
        <f>SUM(G14*F36)</f>
        <v>#DIV/0!</v>
      </c>
      <c r="I36" s="14"/>
    </row>
    <row r="37" spans="1:14" s="3" customFormat="1" x14ac:dyDescent="0.2">
      <c r="A37" s="3" t="s">
        <v>43</v>
      </c>
      <c r="D37" s="147"/>
      <c r="E37" s="131"/>
      <c r="F37" s="124">
        <f>SUM(D37)</f>
        <v>0</v>
      </c>
      <c r="G37" s="16">
        <f>SUM(G14*F37)</f>
        <v>0</v>
      </c>
    </row>
    <row r="38" spans="1:14" s="3" customFormat="1" x14ac:dyDescent="0.2">
      <c r="A38" s="3" t="s">
        <v>42</v>
      </c>
      <c r="D38" s="147"/>
      <c r="E38" s="131"/>
      <c r="F38" s="124">
        <f>SUM(D38)</f>
        <v>0</v>
      </c>
      <c r="G38" s="16">
        <f>SUM(G14*F38)</f>
        <v>0</v>
      </c>
    </row>
    <row r="39" spans="1:14" s="3" customFormat="1" x14ac:dyDescent="0.2">
      <c r="A39" t="s">
        <v>137</v>
      </c>
      <c r="D39" s="131"/>
      <c r="E39" s="149"/>
      <c r="F39" s="124" t="e">
        <f>SUM((E39)/($D$10*$G$91))/G14</f>
        <v>#DIV/0!</v>
      </c>
      <c r="G39" s="16" t="e">
        <f>SUM(G14*F39)</f>
        <v>#DIV/0!</v>
      </c>
      <c r="H39" s="12"/>
      <c r="I39" s="16"/>
      <c r="N39" s="15"/>
    </row>
    <row r="40" spans="1:14" s="3" customFormat="1" x14ac:dyDescent="0.2">
      <c r="A40" t="s">
        <v>141</v>
      </c>
      <c r="D40" s="131"/>
      <c r="E40" s="149"/>
      <c r="F40" s="124" t="e">
        <f>SUM((E40)/($D$10*$G$91))/G14</f>
        <v>#DIV/0!</v>
      </c>
      <c r="G40" s="16" t="e">
        <f>SUM(G14*F40)</f>
        <v>#DIV/0!</v>
      </c>
      <c r="H40" s="12"/>
      <c r="I40" s="16"/>
      <c r="N40" s="15"/>
    </row>
    <row r="41" spans="1:14" s="3" customFormat="1" x14ac:dyDescent="0.2">
      <c r="A41" s="3" t="s">
        <v>121</v>
      </c>
      <c r="D41" s="131"/>
      <c r="E41" s="149"/>
      <c r="F41" s="124" t="e">
        <f>SUM((E41)/($D$10*$G$91))/G14</f>
        <v>#DIV/0!</v>
      </c>
      <c r="G41" s="16" t="e">
        <f>SUM(G14*F41)</f>
        <v>#DIV/0!</v>
      </c>
      <c r="H41" s="12"/>
      <c r="I41" s="16"/>
      <c r="N41" s="15"/>
    </row>
    <row r="42" spans="1:14" s="3" customFormat="1" x14ac:dyDescent="0.2">
      <c r="A42" s="135" t="s">
        <v>167</v>
      </c>
      <c r="D42" s="131"/>
      <c r="E42" s="149"/>
      <c r="F42" s="124" t="e">
        <f>SUM((E42)/($D$10*$G$91))/G14</f>
        <v>#DIV/0!</v>
      </c>
      <c r="G42" s="16" t="e">
        <f>SUM(G14*F42)</f>
        <v>#DIV/0!</v>
      </c>
      <c r="H42" s="12"/>
      <c r="I42" s="16"/>
      <c r="N42" s="15"/>
    </row>
    <row r="43" spans="1:14" s="3" customFormat="1" x14ac:dyDescent="0.2">
      <c r="A43" s="135" t="s">
        <v>159</v>
      </c>
      <c r="D43" s="131"/>
      <c r="E43" s="149"/>
      <c r="F43" s="124" t="e">
        <f>SUM((E43)/($D$10*$G$91))/G14</f>
        <v>#DIV/0!</v>
      </c>
      <c r="G43" s="16" t="e">
        <f>SUM(G14*F43)</f>
        <v>#DIV/0!</v>
      </c>
      <c r="H43" s="12"/>
      <c r="I43" s="16"/>
      <c r="N43" s="15"/>
    </row>
    <row r="44" spans="1:14" s="3" customFormat="1" x14ac:dyDescent="0.2">
      <c r="A44" s="138" t="s">
        <v>142</v>
      </c>
      <c r="D44" s="131"/>
      <c r="E44" s="149"/>
      <c r="F44" s="124" t="e">
        <f>SUM((E44)/($D$10*$G$91))/G14</f>
        <v>#DIV/0!</v>
      </c>
      <c r="G44" s="16" t="e">
        <f>SUM(G14*F44)</f>
        <v>#DIV/0!</v>
      </c>
      <c r="H44" s="12"/>
      <c r="I44" s="16"/>
      <c r="N44" s="15"/>
    </row>
    <row r="45" spans="1:14" s="3" customFormat="1" x14ac:dyDescent="0.2">
      <c r="A45" s="138" t="s">
        <v>150</v>
      </c>
      <c r="D45" s="131"/>
      <c r="E45" s="149"/>
      <c r="F45" s="124" t="e">
        <f>SUM((E45)/($D$10*$G$91))/G14</f>
        <v>#DIV/0!</v>
      </c>
      <c r="G45" s="16" t="e">
        <f>SUM(G14*F45)</f>
        <v>#DIV/0!</v>
      </c>
      <c r="H45" s="12"/>
      <c r="I45" s="16"/>
      <c r="N45" s="15"/>
    </row>
    <row r="46" spans="1:14" s="3" customFormat="1" x14ac:dyDescent="0.2">
      <c r="A46" s="135" t="s">
        <v>151</v>
      </c>
      <c r="D46" s="131"/>
      <c r="E46" s="149"/>
      <c r="F46" s="124" t="e">
        <f>SUM((E46)/($D$10*$G$91))/G14</f>
        <v>#DIV/0!</v>
      </c>
      <c r="G46" s="16" t="e">
        <f>SUM(G14*F46)</f>
        <v>#DIV/0!</v>
      </c>
      <c r="H46" s="12"/>
      <c r="I46" s="16"/>
      <c r="N46" s="15"/>
    </row>
    <row r="47" spans="1:14" s="3" customFormat="1" x14ac:dyDescent="0.2">
      <c r="A47" s="135" t="s">
        <v>163</v>
      </c>
      <c r="D47" s="131"/>
      <c r="E47" s="149"/>
      <c r="F47" s="124" t="e">
        <f>SUM((E47)/($D$10*$G$91))/G14</f>
        <v>#DIV/0!</v>
      </c>
      <c r="G47" s="16" t="e">
        <f>SUM(G14*F47)</f>
        <v>#DIV/0!</v>
      </c>
      <c r="H47" s="12"/>
      <c r="I47" s="16"/>
      <c r="N47" s="15"/>
    </row>
    <row r="48" spans="1:14" s="3" customFormat="1" x14ac:dyDescent="0.2">
      <c r="A48" s="135" t="s">
        <v>153</v>
      </c>
      <c r="D48" s="131"/>
      <c r="E48" s="149"/>
      <c r="F48" s="124" t="e">
        <f>SUM((E48)/($D$10*$G$91))/G14</f>
        <v>#DIV/0!</v>
      </c>
      <c r="G48" s="16" t="e">
        <f>SUM(G14*F48)</f>
        <v>#DIV/0!</v>
      </c>
      <c r="H48" s="12"/>
      <c r="I48" s="16"/>
      <c r="N48" s="15"/>
    </row>
    <row r="49" spans="1:14" s="3" customFormat="1" ht="29.25" x14ac:dyDescent="0.4">
      <c r="A49" s="133" t="s">
        <v>0</v>
      </c>
      <c r="D49" s="105"/>
      <c r="E49" s="105"/>
      <c r="F49" s="124"/>
      <c r="G49" s="16"/>
      <c r="H49" s="12"/>
      <c r="I49" s="16"/>
      <c r="N49" s="15"/>
    </row>
    <row r="50" spans="1:14" s="3" customFormat="1" ht="15.75" x14ac:dyDescent="0.25">
      <c r="A50" t="s">
        <v>143</v>
      </c>
      <c r="D50" s="131"/>
      <c r="E50" s="150">
        <v>0</v>
      </c>
      <c r="F50" s="124" t="e">
        <f>SUM((E50)/($D$10*$G$91))/G14</f>
        <v>#DIV/0!</v>
      </c>
      <c r="G50" s="16" t="e">
        <f>SUM(G14*F50)</f>
        <v>#DIV/0!</v>
      </c>
      <c r="I50" s="14"/>
    </row>
    <row r="51" spans="1:14" s="3" customFormat="1" ht="15.75" x14ac:dyDescent="0.25">
      <c r="F51" s="124"/>
      <c r="G51" s="14" t="e">
        <f>SUM(G33:G50)</f>
        <v>#DIV/0!</v>
      </c>
    </row>
    <row r="52" spans="1:14" s="3" customFormat="1" ht="18" x14ac:dyDescent="0.25">
      <c r="A52" s="127" t="s">
        <v>8</v>
      </c>
      <c r="D52" s="1" t="s">
        <v>6</v>
      </c>
      <c r="E52" s="1" t="s">
        <v>7</v>
      </c>
      <c r="F52" s="124"/>
    </row>
    <row r="53" spans="1:14" s="3" customFormat="1" x14ac:dyDescent="0.2">
      <c r="A53" s="3" t="s">
        <v>140</v>
      </c>
      <c r="D53" s="131"/>
      <c r="E53" s="149"/>
      <c r="F53" s="124" t="e">
        <f>SUM((E53)/($D$10*$G$91))/G14</f>
        <v>#DIV/0!</v>
      </c>
      <c r="G53" s="16" t="e">
        <f>SUM(G14*F53)</f>
        <v>#DIV/0!</v>
      </c>
      <c r="H53" s="12"/>
      <c r="I53" s="16"/>
      <c r="N53" s="15"/>
    </row>
    <row r="54" spans="1:14" s="3" customFormat="1" x14ac:dyDescent="0.2">
      <c r="A54" s="135" t="s">
        <v>158</v>
      </c>
      <c r="D54" s="131"/>
      <c r="E54" s="149"/>
      <c r="F54" s="124" t="e">
        <f>SUM((E54)/($D$10*$G$91))/G14</f>
        <v>#DIV/0!</v>
      </c>
      <c r="G54" s="16" t="e">
        <f>SUM(G14*F54)</f>
        <v>#DIV/0!</v>
      </c>
      <c r="H54" s="12"/>
      <c r="I54" s="16"/>
      <c r="N54" s="15"/>
    </row>
    <row r="55" spans="1:14" s="3" customFormat="1" x14ac:dyDescent="0.2">
      <c r="A55" s="138" t="s">
        <v>139</v>
      </c>
      <c r="D55" s="131"/>
      <c r="E55" s="149"/>
      <c r="F55" s="124" t="e">
        <f>SUM((E55)/($D$10*$G$91))/G14</f>
        <v>#DIV/0!</v>
      </c>
      <c r="G55" s="16" t="e">
        <f>SUM(G14*F55)</f>
        <v>#DIV/0!</v>
      </c>
      <c r="H55" s="12"/>
      <c r="I55" s="16"/>
      <c r="N55" s="15"/>
    </row>
    <row r="56" spans="1:14" s="3" customFormat="1" ht="15.75" x14ac:dyDescent="0.25">
      <c r="A56" t="s">
        <v>144</v>
      </c>
      <c r="D56" s="131"/>
      <c r="E56" s="149"/>
      <c r="F56" s="124" t="e">
        <f>SUM((E56)/($D$10*$G$91))/G14</f>
        <v>#DIV/0!</v>
      </c>
      <c r="G56" s="16" t="e">
        <f>SUM(G14*F56)</f>
        <v>#DIV/0!</v>
      </c>
      <c r="I56" s="14"/>
    </row>
    <row r="57" spans="1:14" s="3" customFormat="1" x14ac:dyDescent="0.2">
      <c r="A57" s="135" t="s">
        <v>154</v>
      </c>
      <c r="D57" s="131"/>
      <c r="E57" s="149"/>
      <c r="F57" s="124" t="e">
        <f>SUM((E57)/($D$10*$G$91))/G14</f>
        <v>#DIV/0!</v>
      </c>
      <c r="G57" s="16" t="e">
        <f>SUM(G14*F57)</f>
        <v>#DIV/0!</v>
      </c>
    </row>
    <row r="58" spans="1:14" s="3" customFormat="1" x14ac:dyDescent="0.2">
      <c r="A58" s="135" t="s">
        <v>162</v>
      </c>
      <c r="D58" s="131"/>
      <c r="E58" s="149"/>
      <c r="F58" s="124" t="e">
        <f>SUM((E58)/($D$10*$G$91))/G14</f>
        <v>#DIV/0!</v>
      </c>
      <c r="G58" s="16" t="e">
        <f>SUM(G14*F58)</f>
        <v>#DIV/0!</v>
      </c>
    </row>
    <row r="59" spans="1:14" s="3" customFormat="1" x14ac:dyDescent="0.2">
      <c r="A59" s="135" t="s">
        <v>164</v>
      </c>
      <c r="D59" s="131"/>
      <c r="E59" s="149"/>
      <c r="F59" s="124" t="e">
        <f>SUM((E59)/($D$10*$G$91))/G14</f>
        <v>#DIV/0!</v>
      </c>
      <c r="G59" s="16" t="e">
        <f>SUM(G14*F59)</f>
        <v>#DIV/0!</v>
      </c>
    </row>
    <row r="60" spans="1:14" s="3" customFormat="1" x14ac:dyDescent="0.2">
      <c r="A60" s="135" t="s">
        <v>165</v>
      </c>
      <c r="D60" s="131"/>
      <c r="E60" s="149"/>
      <c r="F60" s="124" t="e">
        <f>SUM((E60)/($D$10*$G$91))/G14</f>
        <v>#DIV/0!</v>
      </c>
      <c r="G60" s="16" t="e">
        <f>SUM(G14*F60)</f>
        <v>#DIV/0!</v>
      </c>
    </row>
    <row r="61" spans="1:14" s="3" customFormat="1" x14ac:dyDescent="0.2">
      <c r="A61" s="135" t="s">
        <v>166</v>
      </c>
      <c r="D61" s="131"/>
      <c r="E61" s="149"/>
      <c r="F61" s="124" t="e">
        <f>SUM((E61)/($D$10*$G$91))/G14</f>
        <v>#DIV/0!</v>
      </c>
      <c r="G61" s="16" t="e">
        <f>SUM(G14*F61)</f>
        <v>#DIV/0!</v>
      </c>
    </row>
    <row r="62" spans="1:14" s="3" customFormat="1" ht="29.25" x14ac:dyDescent="0.4">
      <c r="A62" s="133" t="s">
        <v>0</v>
      </c>
      <c r="D62" s="105"/>
      <c r="E62" s="128"/>
      <c r="F62" s="124"/>
      <c r="G62" s="16"/>
    </row>
    <row r="63" spans="1:14" s="3" customFormat="1" x14ac:dyDescent="0.2">
      <c r="A63" s="3" t="s">
        <v>1</v>
      </c>
      <c r="D63" s="131"/>
      <c r="E63" s="151">
        <v>0</v>
      </c>
      <c r="F63" s="124" t="e">
        <f>SUM((E63)/($D$10*$G$91))/G14</f>
        <v>#DIV/0!</v>
      </c>
      <c r="G63" s="16" t="e">
        <f>SUM(G14*F63)</f>
        <v>#DIV/0!</v>
      </c>
    </row>
    <row r="64" spans="1:14" s="3" customFormat="1" ht="15.75" x14ac:dyDescent="0.25">
      <c r="F64" s="124"/>
      <c r="G64" s="14" t="e">
        <f>SUM(G51:G63)</f>
        <v>#DIV/0!</v>
      </c>
    </row>
    <row r="65" spans="1:14" s="3" customFormat="1" ht="18" x14ac:dyDescent="0.25">
      <c r="A65" s="127" t="s">
        <v>9</v>
      </c>
      <c r="D65" s="1" t="s">
        <v>6</v>
      </c>
      <c r="E65" s="1" t="s">
        <v>7</v>
      </c>
      <c r="F65" s="124"/>
    </row>
    <row r="66" spans="1:14" s="3" customFormat="1" x14ac:dyDescent="0.2">
      <c r="A66" t="s">
        <v>145</v>
      </c>
      <c r="D66" s="131"/>
      <c r="E66" s="149"/>
      <c r="F66" s="124" t="e">
        <f>SUM((E66)/($D$10*$G$91))/G14</f>
        <v>#DIV/0!</v>
      </c>
      <c r="G66" s="16" t="e">
        <f>SUM(G14*F66)</f>
        <v>#DIV/0!</v>
      </c>
      <c r="H66" s="12"/>
      <c r="I66" s="16"/>
      <c r="N66" s="15"/>
    </row>
    <row r="67" spans="1:14" s="3" customFormat="1" x14ac:dyDescent="0.2">
      <c r="A67" t="s">
        <v>149</v>
      </c>
      <c r="D67" s="131"/>
      <c r="E67" s="149"/>
      <c r="F67" s="124" t="e">
        <f>SUM((E67)/($D$10*$G$91))/G14</f>
        <v>#DIV/0!</v>
      </c>
      <c r="G67" s="16" t="e">
        <f>SUM(G14*F67)</f>
        <v>#DIV/0!</v>
      </c>
      <c r="H67" s="12"/>
      <c r="I67" s="16"/>
      <c r="N67" s="15"/>
    </row>
    <row r="68" spans="1:14" s="3" customFormat="1" x14ac:dyDescent="0.2">
      <c r="A68" s="138" t="s">
        <v>146</v>
      </c>
      <c r="D68" s="131"/>
      <c r="E68" s="149"/>
      <c r="F68" s="124" t="e">
        <f>SUM((E68)/($D$10*$G$91))/G14</f>
        <v>#DIV/0!</v>
      </c>
      <c r="G68" s="16" t="e">
        <f>SUM(G14*F68)</f>
        <v>#DIV/0!</v>
      </c>
      <c r="H68" s="12"/>
      <c r="I68" s="16"/>
      <c r="N68" s="15"/>
    </row>
    <row r="69" spans="1:14" s="3" customFormat="1" x14ac:dyDescent="0.2">
      <c r="A69" s="138" t="s">
        <v>147</v>
      </c>
      <c r="D69" s="131"/>
      <c r="E69" s="149"/>
      <c r="F69" s="124" t="e">
        <f>SUM((E69)/($D$10*$G$91))/G14</f>
        <v>#DIV/0!</v>
      </c>
      <c r="G69" s="16" t="e">
        <f>SUM(G14*F69)</f>
        <v>#DIV/0!</v>
      </c>
      <c r="H69" s="12"/>
      <c r="I69" s="16"/>
      <c r="N69" s="15"/>
    </row>
    <row r="70" spans="1:14" s="3" customFormat="1" x14ac:dyDescent="0.2">
      <c r="A70" s="138" t="s">
        <v>148</v>
      </c>
      <c r="D70" s="131"/>
      <c r="E70" s="149"/>
      <c r="F70" s="124" t="e">
        <f>SUM((E70)/($D$10*$G$91))/G14</f>
        <v>#DIV/0!</v>
      </c>
      <c r="G70" s="16" t="e">
        <f>SUM(G14*F70)</f>
        <v>#DIV/0!</v>
      </c>
      <c r="H70" s="12"/>
      <c r="I70" s="16"/>
      <c r="N70" s="15"/>
    </row>
    <row r="71" spans="1:14" s="3" customFormat="1" ht="29.25" x14ac:dyDescent="0.4">
      <c r="A71" s="133" t="s">
        <v>0</v>
      </c>
      <c r="D71" s="105"/>
      <c r="E71" s="128"/>
      <c r="F71" s="124"/>
      <c r="G71" s="16"/>
      <c r="H71" s="12"/>
      <c r="I71" s="16"/>
      <c r="N71" s="15"/>
    </row>
    <row r="72" spans="1:14" s="3" customFormat="1" x14ac:dyDescent="0.2">
      <c r="A72" s="3" t="s">
        <v>2</v>
      </c>
      <c r="D72" s="131"/>
      <c r="E72" s="151">
        <v>0</v>
      </c>
      <c r="F72" s="124" t="e">
        <f>SUM((E72)/($D$10*$G$91))/G14</f>
        <v>#DIV/0!</v>
      </c>
      <c r="G72" s="16" t="e">
        <f>SUM(G14*F72)</f>
        <v>#DIV/0!</v>
      </c>
      <c r="H72" s="12"/>
      <c r="I72" s="16"/>
      <c r="N72" s="15"/>
    </row>
    <row r="73" spans="1:14" s="3" customFormat="1" ht="15.75" x14ac:dyDescent="0.25">
      <c r="F73" s="124"/>
      <c r="G73" s="140" t="e">
        <f>SUM(G64:G72)</f>
        <v>#DIV/0!</v>
      </c>
      <c r="I73" s="14"/>
    </row>
    <row r="74" spans="1:14" s="3" customFormat="1" ht="15.75" x14ac:dyDescent="0.25">
      <c r="D74" s="1"/>
      <c r="E74" s="1"/>
      <c r="F74" s="124"/>
      <c r="G74" s="16"/>
      <c r="I74" s="14"/>
    </row>
    <row r="75" spans="1:14" s="3" customFormat="1" ht="18" x14ac:dyDescent="0.25">
      <c r="A75" s="127" t="s">
        <v>10</v>
      </c>
      <c r="D75" s="1" t="s">
        <v>6</v>
      </c>
      <c r="E75" s="1" t="s">
        <v>7</v>
      </c>
      <c r="F75" s="124"/>
      <c r="G75" s="16"/>
      <c r="I75" s="14"/>
    </row>
    <row r="76" spans="1:14" s="3" customFormat="1" x14ac:dyDescent="0.2">
      <c r="A76" s="3" t="s">
        <v>5</v>
      </c>
      <c r="D76" s="131"/>
      <c r="E76" s="149"/>
      <c r="F76" s="124" t="e">
        <f>SUM((E76)/($D$10*$G$91))/G14</f>
        <v>#DIV/0!</v>
      </c>
      <c r="G76" s="16" t="e">
        <f>SUM(G14*F76)</f>
        <v>#DIV/0!</v>
      </c>
    </row>
    <row r="77" spans="1:14" s="3" customFormat="1" x14ac:dyDescent="0.2">
      <c r="A77" s="3" t="s">
        <v>4</v>
      </c>
      <c r="D77" s="131"/>
      <c r="E77" s="149"/>
      <c r="F77" s="124" t="e">
        <f>SUM((E77)/($D$10*$G$91))/G14</f>
        <v>#DIV/0!</v>
      </c>
      <c r="G77" s="16" t="e">
        <f>SUM(G14*F77)</f>
        <v>#DIV/0!</v>
      </c>
      <c r="H77" s="12"/>
      <c r="I77" s="17"/>
      <c r="N77" s="15"/>
    </row>
    <row r="78" spans="1:14" s="3" customFormat="1" ht="29.25" x14ac:dyDescent="0.4">
      <c r="A78" s="133" t="s">
        <v>0</v>
      </c>
      <c r="D78" s="105"/>
      <c r="E78" s="128"/>
      <c r="F78" s="124"/>
      <c r="G78" s="16"/>
      <c r="H78" s="12"/>
      <c r="I78" s="17"/>
      <c r="N78" s="15"/>
    </row>
    <row r="79" spans="1:14" s="3" customFormat="1" x14ac:dyDescent="0.2">
      <c r="A79" s="3" t="s">
        <v>3</v>
      </c>
      <c r="D79" s="131"/>
      <c r="E79" s="151">
        <v>0</v>
      </c>
      <c r="F79" s="124" t="e">
        <f>SUM((E79)/($D$10*$G$91))/G14</f>
        <v>#DIV/0!</v>
      </c>
      <c r="G79" s="16" t="e">
        <f>SUM(G14*F79)</f>
        <v>#DIV/0!</v>
      </c>
      <c r="H79" s="12"/>
      <c r="I79" s="17"/>
      <c r="N79" s="15"/>
    </row>
    <row r="80" spans="1:14" s="3" customFormat="1" x14ac:dyDescent="0.2">
      <c r="G80" s="68"/>
    </row>
    <row r="81" spans="1:17" s="3" customFormat="1" ht="18.75" thickBot="1" x14ac:dyDescent="0.3">
      <c r="A81" s="84" t="s">
        <v>79</v>
      </c>
      <c r="B81" s="85"/>
      <c r="C81" s="85"/>
      <c r="D81" s="85"/>
      <c r="E81" s="85"/>
      <c r="F81" s="5"/>
      <c r="G81" s="86" t="e">
        <f>SUM(G73:G79)</f>
        <v>#DIV/0!</v>
      </c>
      <c r="H81" s="19"/>
      <c r="I81" s="20"/>
      <c r="J81" s="7"/>
      <c r="K81" s="5"/>
      <c r="L81" s="5"/>
      <c r="M81" s="5"/>
      <c r="N81" s="5"/>
    </row>
    <row r="82" spans="1:17" s="3" customFormat="1" x14ac:dyDescent="0.2"/>
    <row r="83" spans="1:17" s="3" customFormat="1" ht="18" x14ac:dyDescent="0.25">
      <c r="A83" s="6" t="s">
        <v>123</v>
      </c>
      <c r="B83" s="7"/>
      <c r="G83" s="152"/>
      <c r="H83" s="21"/>
      <c r="I83" s="20"/>
      <c r="J83" s="6"/>
      <c r="K83" s="7"/>
    </row>
    <row r="84" spans="1:17" s="3" customFormat="1" x14ac:dyDescent="0.2"/>
    <row r="85" spans="1:17" s="3" customFormat="1" ht="21" thickBot="1" x14ac:dyDescent="0.35">
      <c r="A85" s="69" t="s">
        <v>41</v>
      </c>
      <c r="B85" s="5"/>
      <c r="C85" s="5"/>
      <c r="D85" s="5"/>
      <c r="E85" s="5"/>
      <c r="G85" s="22" t="e">
        <f>SUM(G83-G81)</f>
        <v>#DIV/0!</v>
      </c>
      <c r="H85" s="23"/>
      <c r="I85" s="40"/>
      <c r="J85" s="69"/>
      <c r="K85" s="5"/>
      <c r="L85" s="5"/>
      <c r="M85" s="5"/>
    </row>
    <row r="86" spans="1:17" x14ac:dyDescent="0.2">
      <c r="M86" s="3"/>
      <c r="N86" s="3"/>
      <c r="O86" s="3"/>
      <c r="P86" s="3"/>
      <c r="Q86" s="83"/>
    </row>
    <row r="87" spans="1:17" x14ac:dyDescent="0.2">
      <c r="A87" s="5"/>
      <c r="B87" s="5"/>
      <c r="C87" s="5"/>
      <c r="D87" s="24"/>
      <c r="E87" s="24"/>
      <c r="F87" s="24"/>
      <c r="G87" s="5"/>
      <c r="M87" s="3"/>
      <c r="N87" s="3"/>
      <c r="O87" s="3"/>
      <c r="P87" s="3"/>
      <c r="Q87" s="83"/>
    </row>
    <row r="88" spans="1:17" ht="18" x14ac:dyDescent="0.25">
      <c r="C88" s="41" t="s">
        <v>116</v>
      </c>
      <c r="D88" s="41"/>
      <c r="E88" s="41"/>
      <c r="F88" s="41"/>
      <c r="G88" s="42"/>
      <c r="H88" s="43"/>
      <c r="I88" s="43"/>
    </row>
    <row r="89" spans="1:17" ht="15.75" x14ac:dyDescent="0.25">
      <c r="G89" s="25"/>
    </row>
    <row r="90" spans="1:17" ht="15.75" x14ac:dyDescent="0.25">
      <c r="C90" s="26"/>
      <c r="D90" s="27"/>
      <c r="E90" s="27"/>
      <c r="F90" s="27"/>
      <c r="G90" s="87" t="s">
        <v>81</v>
      </c>
      <c r="H90" s="87" t="s">
        <v>80</v>
      </c>
      <c r="I90" s="88" t="s">
        <v>46</v>
      </c>
    </row>
    <row r="91" spans="1:17" ht="15.75" x14ac:dyDescent="0.25">
      <c r="C91" s="28" t="s">
        <v>169</v>
      </c>
      <c r="D91" s="29"/>
      <c r="E91" s="29"/>
      <c r="F91" s="29"/>
      <c r="G91" s="155">
        <v>1429</v>
      </c>
      <c r="H91" s="30" t="e">
        <f>SUM(G85)</f>
        <v>#DIV/0!</v>
      </c>
      <c r="I91" s="31" t="e">
        <f>SUM(G91*H91)</f>
        <v>#DIV/0!</v>
      </c>
    </row>
    <row r="92" spans="1:17" ht="18" x14ac:dyDescent="0.25">
      <c r="A92" s="7"/>
      <c r="C92" s="33"/>
      <c r="D92" s="18"/>
      <c r="E92" s="18"/>
      <c r="F92" s="18"/>
      <c r="G92" s="18"/>
      <c r="H92" s="18"/>
      <c r="I92" s="34"/>
    </row>
    <row r="93" spans="1:17" ht="18" x14ac:dyDescent="0.25">
      <c r="A93" s="7"/>
      <c r="C93" s="32"/>
      <c r="D93" s="32"/>
      <c r="E93" s="32"/>
      <c r="F93" s="32"/>
      <c r="G93" s="32"/>
      <c r="H93" s="32"/>
      <c r="I93" s="32"/>
    </row>
    <row r="94" spans="1:17" ht="18" x14ac:dyDescent="0.25">
      <c r="C94" s="70" t="s">
        <v>117</v>
      </c>
      <c r="F94" s="32"/>
      <c r="G94" s="32"/>
      <c r="H94" s="32"/>
      <c r="I94" s="32"/>
    </row>
    <row r="95" spans="1:17" ht="18" x14ac:dyDescent="0.25">
      <c r="C95" s="93"/>
      <c r="F95" s="32"/>
      <c r="G95" s="32"/>
      <c r="H95" s="32"/>
      <c r="I95" s="32"/>
    </row>
    <row r="96" spans="1:17" ht="18" x14ac:dyDescent="0.25">
      <c r="A96" s="7"/>
      <c r="C96" s="35" t="s">
        <v>104</v>
      </c>
      <c r="D96" s="32"/>
      <c r="E96" s="32"/>
      <c r="F96" s="32"/>
      <c r="G96" s="32"/>
      <c r="H96" s="1" t="s">
        <v>82</v>
      </c>
      <c r="I96" s="32"/>
    </row>
    <row r="97" spans="2:11" ht="15.75" x14ac:dyDescent="0.25">
      <c r="B97" s="3" t="s">
        <v>104</v>
      </c>
      <c r="C97" s="154">
        <v>0.1</v>
      </c>
      <c r="D97" s="1" t="s">
        <v>45</v>
      </c>
      <c r="E97" s="1"/>
      <c r="F97" s="1"/>
      <c r="G97" s="1"/>
    </row>
    <row r="98" spans="2:11" ht="15.75" x14ac:dyDescent="0.25">
      <c r="C98" s="135" t="s">
        <v>157</v>
      </c>
      <c r="G98">
        <f>SUM(C97*G91)</f>
        <v>142.9</v>
      </c>
      <c r="H98" s="72">
        <f>SUM(G83)</f>
        <v>0</v>
      </c>
      <c r="I98" s="25">
        <f>SUM(G98*H98)</f>
        <v>0</v>
      </c>
    </row>
    <row r="99" spans="2:11" ht="15.75" x14ac:dyDescent="0.25">
      <c r="H99" s="72"/>
      <c r="I99" s="25"/>
    </row>
    <row r="100" spans="2:11" ht="15.75" x14ac:dyDescent="0.25">
      <c r="B100" s="3" t="s">
        <v>104</v>
      </c>
      <c r="C100" s="91">
        <f>SUM(F38)</f>
        <v>0</v>
      </c>
      <c r="D100" s="1" t="s">
        <v>47</v>
      </c>
      <c r="E100" s="1"/>
      <c r="F100" s="1"/>
      <c r="G100" s="90"/>
      <c r="H100" s="3"/>
      <c r="I100" s="25"/>
    </row>
    <row r="101" spans="2:11" ht="15.75" x14ac:dyDescent="0.25">
      <c r="C101" s="3" t="s">
        <v>44</v>
      </c>
      <c r="G101">
        <f>SUM(C100*G91)</f>
        <v>0</v>
      </c>
      <c r="H101" s="71">
        <f>SUM(G83)</f>
        <v>0</v>
      </c>
      <c r="I101" s="89">
        <f>SUM(G101*H101)</f>
        <v>0</v>
      </c>
    </row>
    <row r="102" spans="2:11" x14ac:dyDescent="0.2">
      <c r="C102" s="3"/>
      <c r="H102" s="72"/>
    </row>
    <row r="103" spans="2:11" ht="15.75" x14ac:dyDescent="0.25">
      <c r="C103" s="91">
        <f>SUM(F37)</f>
        <v>0</v>
      </c>
      <c r="D103" s="1" t="s">
        <v>53</v>
      </c>
      <c r="E103" s="1"/>
      <c r="F103" s="1"/>
      <c r="G103" s="1"/>
      <c r="H103" s="72"/>
    </row>
    <row r="104" spans="2:11" ht="15.75" x14ac:dyDescent="0.25">
      <c r="C104" s="3" t="s">
        <v>44</v>
      </c>
      <c r="G104" s="94">
        <f>SUM(C103*G91)</f>
        <v>0</v>
      </c>
      <c r="H104" s="72">
        <f>SUM(G83)</f>
        <v>0</v>
      </c>
      <c r="I104" s="95">
        <f>SUM(G104*H104)</f>
        <v>0</v>
      </c>
    </row>
    <row r="105" spans="2:11" x14ac:dyDescent="0.2">
      <c r="H105" s="72"/>
    </row>
    <row r="106" spans="2:11" ht="15.75" x14ac:dyDescent="0.25">
      <c r="C106" s="1" t="s">
        <v>48</v>
      </c>
      <c r="D106" s="1"/>
      <c r="E106" s="1"/>
      <c r="F106" s="1"/>
      <c r="G106" s="103" t="s">
        <v>81</v>
      </c>
      <c r="H106" s="72"/>
    </row>
    <row r="107" spans="2:11" ht="15.75" x14ac:dyDescent="0.25">
      <c r="C107" s="74">
        <v>10</v>
      </c>
      <c r="D107" s="135" t="s">
        <v>156</v>
      </c>
      <c r="G107" s="76">
        <f>SUM(C107*220/60)</f>
        <v>36.666666666666664</v>
      </c>
      <c r="H107" s="72">
        <f>SUM(G83)</f>
        <v>0</v>
      </c>
      <c r="I107" s="25">
        <f>SUM(G107*H107)</f>
        <v>0</v>
      </c>
    </row>
    <row r="108" spans="2:11" x14ac:dyDescent="0.2">
      <c r="F108" s="38"/>
      <c r="G108" s="38"/>
      <c r="H108" s="73"/>
      <c r="I108" s="37"/>
    </row>
    <row r="109" spans="2:11" ht="15.75" x14ac:dyDescent="0.25">
      <c r="C109" s="1" t="s">
        <v>49</v>
      </c>
      <c r="D109" s="1"/>
      <c r="E109" s="1"/>
      <c r="F109" s="2"/>
      <c r="G109" s="2"/>
      <c r="H109" s="92"/>
      <c r="I109" s="14"/>
      <c r="J109" s="1"/>
      <c r="K109" s="1"/>
    </row>
    <row r="110" spans="2:11" ht="15.75" x14ac:dyDescent="0.25">
      <c r="C110" s="3" t="s">
        <v>52</v>
      </c>
      <c r="F110" s="38"/>
      <c r="G110" s="38"/>
      <c r="H110" s="72"/>
      <c r="I110" s="14"/>
    </row>
    <row r="111" spans="2:11" x14ac:dyDescent="0.2">
      <c r="C111" s="3" t="s">
        <v>50</v>
      </c>
      <c r="H111" s="72"/>
    </row>
    <row r="112" spans="2:11" x14ac:dyDescent="0.2">
      <c r="C112" s="3" t="s">
        <v>51</v>
      </c>
      <c r="H112" s="72"/>
    </row>
    <row r="113" spans="3:19" x14ac:dyDescent="0.2">
      <c r="C113" t="s">
        <v>83</v>
      </c>
      <c r="D113" t="s">
        <v>84</v>
      </c>
      <c r="F113" t="s">
        <v>85</v>
      </c>
      <c r="G113" s="38" t="s">
        <v>86</v>
      </c>
      <c r="H113" s="73" t="s">
        <v>82</v>
      </c>
      <c r="I113" s="38" t="s">
        <v>87</v>
      </c>
    </row>
    <row r="114" spans="3:19" ht="15.75" x14ac:dyDescent="0.25">
      <c r="C114" s="153">
        <v>230</v>
      </c>
      <c r="D114" s="153">
        <v>15</v>
      </c>
      <c r="E114" s="74"/>
      <c r="F114">
        <f>SUM(C114*D114)</f>
        <v>3450</v>
      </c>
      <c r="G114" s="75">
        <f>SUM(F114/60)</f>
        <v>57.5</v>
      </c>
      <c r="H114" s="72">
        <f>SUM(G83)</f>
        <v>0</v>
      </c>
      <c r="I114" s="14">
        <f>SUM(H114*G114)</f>
        <v>0</v>
      </c>
    </row>
    <row r="115" spans="3:19" x14ac:dyDescent="0.2">
      <c r="G115" s="39"/>
      <c r="H115" s="36"/>
      <c r="I115" s="36"/>
    </row>
    <row r="116" spans="3:19" ht="23.25" x14ac:dyDescent="0.35">
      <c r="K116" s="143"/>
    </row>
    <row r="117" spans="3:19" x14ac:dyDescent="0.2">
      <c r="Q117" s="38"/>
    </row>
    <row r="118" spans="3:19" ht="15.75" x14ac:dyDescent="0.25">
      <c r="C118" s="1"/>
      <c r="Q118" s="39"/>
      <c r="R118" s="36"/>
      <c r="S118" s="36"/>
    </row>
  </sheetData>
  <sheetProtection password="D651" sheet="1"/>
  <customSheetViews>
    <customSheetView guid="{68929D39-8E40-40B2-AC5D-1BE679729425}" scale="75" fitToPage="1">
      <selection activeCell="E24" sqref="E24"/>
      <pageMargins left="0.7" right="0.7" top="0.75" bottom="0.75" header="0.3" footer="0.3"/>
      <headerFooter alignWithMargins="0"/>
    </customSheetView>
  </customSheetViews>
  <mergeCells count="1">
    <mergeCell ref="D14:E14"/>
  </mergeCells>
  <phoneticPr fontId="0" type="noConversion"/>
  <hyperlinks>
    <hyperlink ref="A8:F8" r:id="rId1" display="Her finder du link til personaleomkostninger fra Dansk Erhverv. "/>
  </hyperlinks>
  <pageMargins left="0.21" right="0.28000000000000003" top="0.31" bottom="0.3" header="0.33" footer="0.31"/>
  <pageSetup paperSize="9" scale="4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85" zoomScaleNormal="85" zoomScalePageLayoutView="85" workbookViewId="0"/>
  </sheetViews>
  <sheetFormatPr defaultColWidth="8.6640625" defaultRowHeight="15" x14ac:dyDescent="0.2"/>
  <cols>
    <col min="1" max="1" width="24.33203125" customWidth="1"/>
    <col min="2" max="13" width="10.6640625" customWidth="1"/>
    <col min="14" max="14" width="12.33203125" customWidth="1"/>
    <col min="15" max="15" width="12" customWidth="1"/>
    <col min="16" max="16" width="10.6640625" customWidth="1"/>
  </cols>
  <sheetData>
    <row r="1" spans="1:16" ht="21" x14ac:dyDescent="0.2">
      <c r="A1" s="45" t="s">
        <v>40</v>
      </c>
    </row>
    <row r="2" spans="1:16" ht="20.25" x14ac:dyDescent="0.3">
      <c r="A2" s="3"/>
      <c r="B2" s="3"/>
      <c r="C2" s="3" t="s">
        <v>104</v>
      </c>
      <c r="D2" s="3"/>
      <c r="E2" s="3"/>
      <c r="F2" s="3"/>
      <c r="G2" s="3"/>
      <c r="H2" s="3"/>
      <c r="I2" s="3"/>
      <c r="J2" s="96" t="s">
        <v>37</v>
      </c>
      <c r="K2" s="96"/>
      <c r="L2" s="96"/>
      <c r="M2" s="1"/>
      <c r="N2" s="1"/>
      <c r="O2" s="3"/>
      <c r="P2" s="3" t="s">
        <v>35</v>
      </c>
    </row>
    <row r="3" spans="1:16" ht="20.25" x14ac:dyDescent="0.3">
      <c r="A3" s="3"/>
      <c r="B3" s="3"/>
      <c r="C3" s="3"/>
      <c r="D3" s="3"/>
      <c r="E3" s="3"/>
      <c r="F3" s="3"/>
      <c r="G3" s="3"/>
      <c r="H3" s="3"/>
      <c r="I3" s="3"/>
      <c r="J3" s="96" t="s">
        <v>36</v>
      </c>
      <c r="K3" s="96"/>
      <c r="L3" s="96"/>
      <c r="M3" s="1"/>
      <c r="N3" s="1"/>
      <c r="O3" s="3"/>
      <c r="P3" s="3"/>
    </row>
    <row r="4" spans="1:16" ht="18" x14ac:dyDescent="0.25">
      <c r="A4" s="3"/>
      <c r="B4" s="6" t="s">
        <v>110</v>
      </c>
      <c r="C4" s="7"/>
      <c r="D4" s="7"/>
      <c r="E4" s="7"/>
      <c r="F4" s="7"/>
      <c r="G4" s="7"/>
      <c r="H4" s="7"/>
      <c r="I4" s="7"/>
      <c r="J4" s="3"/>
      <c r="K4" s="3"/>
      <c r="L4" s="3"/>
      <c r="M4" s="3"/>
      <c r="N4" s="3"/>
      <c r="O4" s="3"/>
      <c r="P4" s="3"/>
    </row>
    <row r="5" spans="1:16" x14ac:dyDescent="0.2">
      <c r="A5" s="3"/>
      <c r="B5" s="3" t="s"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57" customFormat="1" ht="47.25" x14ac:dyDescent="0.25">
      <c r="A6" s="52"/>
      <c r="B6" s="160" t="s">
        <v>105</v>
      </c>
      <c r="C6" s="161"/>
      <c r="D6" s="161"/>
      <c r="E6" s="162"/>
      <c r="F6" s="80" t="s">
        <v>106</v>
      </c>
      <c r="G6" s="82" t="s">
        <v>108</v>
      </c>
      <c r="H6" s="80" t="s">
        <v>107</v>
      </c>
      <c r="I6" s="52"/>
      <c r="J6" s="166" t="s">
        <v>119</v>
      </c>
      <c r="K6" s="167"/>
      <c r="L6" s="167"/>
      <c r="M6" s="168"/>
      <c r="N6" s="80" t="s">
        <v>106</v>
      </c>
      <c r="O6" s="80" t="s">
        <v>108</v>
      </c>
      <c r="P6" s="80" t="s">
        <v>107</v>
      </c>
    </row>
    <row r="7" spans="1:16" ht="28.5" customHeight="1" thickBot="1" x14ac:dyDescent="0.25">
      <c r="A7" s="3"/>
      <c r="B7" s="157" t="s">
        <v>111</v>
      </c>
      <c r="C7" s="158"/>
      <c r="D7" s="158"/>
      <c r="E7" s="159"/>
      <c r="F7" s="58">
        <v>4800</v>
      </c>
      <c r="G7" s="59">
        <v>4</v>
      </c>
      <c r="H7" s="60">
        <f>F7/G7/12</f>
        <v>100</v>
      </c>
      <c r="I7" s="3"/>
      <c r="J7" s="169" t="s">
        <v>113</v>
      </c>
      <c r="K7" s="170"/>
      <c r="L7" s="170"/>
      <c r="M7" s="171"/>
      <c r="N7" s="53">
        <v>4900</v>
      </c>
      <c r="O7" s="54">
        <v>4</v>
      </c>
      <c r="P7" s="56">
        <f>N7/O7/12</f>
        <v>102.08333333333333</v>
      </c>
    </row>
    <row r="8" spans="1:16" ht="45.75" customHeight="1" thickTop="1" thickBot="1" x14ac:dyDescent="0.25">
      <c r="A8" s="3"/>
      <c r="B8" s="163" t="s">
        <v>112</v>
      </c>
      <c r="C8" s="164"/>
      <c r="D8" s="164"/>
      <c r="E8" s="165"/>
      <c r="F8" s="61">
        <v>1400</v>
      </c>
      <c r="G8" s="55">
        <v>1</v>
      </c>
      <c r="H8" s="56">
        <f>F8/G8/12</f>
        <v>116.66666666666667</v>
      </c>
      <c r="I8" s="3"/>
      <c r="J8" s="172" t="s">
        <v>114</v>
      </c>
      <c r="K8" s="173"/>
      <c r="L8" s="173"/>
      <c r="M8" s="174"/>
      <c r="N8" s="53">
        <v>1600</v>
      </c>
      <c r="O8" s="54">
        <v>1</v>
      </c>
      <c r="P8" s="56">
        <f>N8/O8/12</f>
        <v>133.33333333333334</v>
      </c>
    </row>
    <row r="9" spans="1:16" x14ac:dyDescent="0.2">
      <c r="A9" s="3" t="s">
        <v>39</v>
      </c>
      <c r="B9" s="6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4.95" customHeight="1" x14ac:dyDescent="0.25">
      <c r="A10" s="97" t="s">
        <v>109</v>
      </c>
      <c r="B10" s="7"/>
      <c r="C10" s="7"/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4.75" customHeight="1" x14ac:dyDescent="0.25">
      <c r="A11" s="98" t="s">
        <v>54</v>
      </c>
      <c r="B11" s="7"/>
      <c r="C11" s="7"/>
      <c r="D11" s="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61.5" customHeight="1" x14ac:dyDescent="0.25">
      <c r="A12" s="53"/>
      <c r="B12" s="81" t="s">
        <v>92</v>
      </c>
      <c r="C12" s="81" t="s">
        <v>93</v>
      </c>
      <c r="D12" s="81" t="s">
        <v>94</v>
      </c>
      <c r="E12" s="81" t="s">
        <v>95</v>
      </c>
      <c r="F12" s="81" t="s">
        <v>96</v>
      </c>
      <c r="G12" s="81" t="s">
        <v>97</v>
      </c>
      <c r="H12" s="81" t="s">
        <v>98</v>
      </c>
      <c r="I12" s="81" t="s">
        <v>99</v>
      </c>
      <c r="J12" s="81" t="s">
        <v>100</v>
      </c>
      <c r="K12" s="81" t="s">
        <v>101</v>
      </c>
      <c r="L12" s="81" t="s">
        <v>102</v>
      </c>
      <c r="M12" s="81" t="s">
        <v>103</v>
      </c>
      <c r="N12" s="81" t="s">
        <v>55</v>
      </c>
      <c r="O12" s="80" t="s">
        <v>120</v>
      </c>
      <c r="P12" s="80" t="s">
        <v>56</v>
      </c>
    </row>
    <row r="13" spans="1:16" ht="35.1" customHeight="1" x14ac:dyDescent="0.25">
      <c r="A13" s="79" t="s">
        <v>88</v>
      </c>
      <c r="B13" s="99">
        <v>120</v>
      </c>
      <c r="C13" s="99">
        <v>100</v>
      </c>
      <c r="D13" s="99">
        <v>100</v>
      </c>
      <c r="E13" s="99">
        <v>100</v>
      </c>
      <c r="F13" s="99">
        <v>100</v>
      </c>
      <c r="G13" s="99">
        <v>115</v>
      </c>
      <c r="H13" s="99">
        <v>120</v>
      </c>
      <c r="I13" s="99">
        <v>109</v>
      </c>
      <c r="J13" s="99">
        <v>104</v>
      </c>
      <c r="K13" s="99">
        <v>102</v>
      </c>
      <c r="L13" s="99">
        <v>103</v>
      </c>
      <c r="M13" s="99">
        <v>104</v>
      </c>
      <c r="N13" s="78">
        <f t="shared" ref="N13:N18" si="0">SUM(B13:M13)</f>
        <v>1277</v>
      </c>
      <c r="O13" s="81">
        <v>1100</v>
      </c>
      <c r="P13" s="78">
        <v>1500</v>
      </c>
    </row>
    <row r="14" spans="1:16" ht="35.1" customHeight="1" x14ac:dyDescent="0.25">
      <c r="A14" s="79" t="s">
        <v>91</v>
      </c>
      <c r="B14" s="99">
        <v>110</v>
      </c>
      <c r="C14" s="99">
        <v>105</v>
      </c>
      <c r="D14" s="99">
        <v>109</v>
      </c>
      <c r="E14" s="99">
        <v>112</v>
      </c>
      <c r="F14" s="99">
        <v>130</v>
      </c>
      <c r="G14" s="99">
        <v>100</v>
      </c>
      <c r="H14" s="99">
        <v>95</v>
      </c>
      <c r="I14" s="99">
        <v>80</v>
      </c>
      <c r="J14" s="99">
        <v>100</v>
      </c>
      <c r="K14" s="99">
        <v>104</v>
      </c>
      <c r="L14" s="99">
        <v>103</v>
      </c>
      <c r="M14" s="99">
        <v>110</v>
      </c>
      <c r="N14" s="78">
        <f t="shared" si="0"/>
        <v>1258</v>
      </c>
      <c r="O14" s="81">
        <v>1050</v>
      </c>
      <c r="P14" s="78">
        <v>1400</v>
      </c>
    </row>
    <row r="15" spans="1:16" ht="35.1" customHeight="1" x14ac:dyDescent="0.25">
      <c r="A15" s="79" t="s">
        <v>90</v>
      </c>
      <c r="B15" s="99">
        <v>125</v>
      </c>
      <c r="C15" s="99">
        <v>100</v>
      </c>
      <c r="D15" s="99">
        <v>95</v>
      </c>
      <c r="E15" s="99">
        <v>90</v>
      </c>
      <c r="F15" s="99">
        <v>80</v>
      </c>
      <c r="G15" s="99">
        <v>70</v>
      </c>
      <c r="H15" s="99">
        <v>100</v>
      </c>
      <c r="I15" s="99">
        <v>120</v>
      </c>
      <c r="J15" s="99">
        <v>0</v>
      </c>
      <c r="K15" s="99">
        <v>120</v>
      </c>
      <c r="L15" s="99">
        <v>85</v>
      </c>
      <c r="M15" s="99">
        <v>100</v>
      </c>
      <c r="N15" s="78">
        <f t="shared" si="0"/>
        <v>1085</v>
      </c>
      <c r="O15" s="81">
        <v>950</v>
      </c>
      <c r="P15" s="78">
        <v>1329</v>
      </c>
    </row>
    <row r="16" spans="1:16" ht="35.1" customHeight="1" x14ac:dyDescent="0.25">
      <c r="A16" s="79" t="s">
        <v>89</v>
      </c>
      <c r="B16" s="99">
        <v>130</v>
      </c>
      <c r="C16" s="99">
        <v>125</v>
      </c>
      <c r="D16" s="99">
        <v>100</v>
      </c>
      <c r="E16" s="99">
        <v>85</v>
      </c>
      <c r="F16" s="99">
        <v>70</v>
      </c>
      <c r="G16" s="99">
        <v>60</v>
      </c>
      <c r="H16" s="99">
        <v>50</v>
      </c>
      <c r="I16" s="99">
        <v>100</v>
      </c>
      <c r="J16" s="99">
        <v>110</v>
      </c>
      <c r="K16" s="99">
        <v>120</v>
      </c>
      <c r="L16" s="99">
        <v>50</v>
      </c>
      <c r="M16" s="99">
        <v>50</v>
      </c>
      <c r="N16" s="78">
        <f t="shared" si="0"/>
        <v>1050</v>
      </c>
      <c r="O16" s="81">
        <v>1200</v>
      </c>
      <c r="P16" s="78">
        <v>1350</v>
      </c>
    </row>
    <row r="17" spans="1:16" ht="35.1" customHeight="1" x14ac:dyDescent="0.2">
      <c r="A17" s="79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>
        <f t="shared" si="0"/>
        <v>0</v>
      </c>
      <c r="O17" s="53"/>
      <c r="P17" s="53"/>
    </row>
    <row r="18" spans="1:16" ht="35.1" customHeight="1" x14ac:dyDescent="0.2">
      <c r="A18" s="79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>
        <f t="shared" si="0"/>
        <v>0</v>
      </c>
      <c r="O18" s="53"/>
      <c r="P18" s="53"/>
    </row>
    <row r="19" spans="1:16" ht="35.1" customHeight="1" x14ac:dyDescent="0.25">
      <c r="A19" s="100" t="s">
        <v>57</v>
      </c>
      <c r="B19" s="53">
        <f t="shared" ref="B19:N19" si="1">SUM(B13:B18)</f>
        <v>485</v>
      </c>
      <c r="C19" s="53">
        <f t="shared" si="1"/>
        <v>430</v>
      </c>
      <c r="D19" s="53">
        <f t="shared" si="1"/>
        <v>404</v>
      </c>
      <c r="E19" s="53">
        <f t="shared" si="1"/>
        <v>387</v>
      </c>
      <c r="F19" s="53">
        <f t="shared" si="1"/>
        <v>380</v>
      </c>
      <c r="G19" s="53">
        <f t="shared" si="1"/>
        <v>345</v>
      </c>
      <c r="H19" s="53">
        <f t="shared" si="1"/>
        <v>365</v>
      </c>
      <c r="I19" s="53">
        <f t="shared" si="1"/>
        <v>409</v>
      </c>
      <c r="J19" s="53">
        <f t="shared" si="1"/>
        <v>314</v>
      </c>
      <c r="K19" s="53">
        <f t="shared" si="1"/>
        <v>446</v>
      </c>
      <c r="L19" s="53">
        <f t="shared" si="1"/>
        <v>341</v>
      </c>
      <c r="M19" s="53">
        <f t="shared" si="1"/>
        <v>364</v>
      </c>
      <c r="N19" s="78">
        <f t="shared" si="1"/>
        <v>4670</v>
      </c>
      <c r="O19" s="81">
        <f>SUM(O13:O18)</f>
        <v>4300</v>
      </c>
      <c r="P19" s="78">
        <f>SUM(P13:P18)</f>
        <v>5579</v>
      </c>
    </row>
    <row r="20" spans="1:16" ht="35.1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spans="1:16" ht="35.1" customHeight="1" x14ac:dyDescent="0.25">
      <c r="A21" s="101" t="s">
        <v>58</v>
      </c>
      <c r="B21" s="53">
        <f>B19/G7</f>
        <v>121.25</v>
      </c>
      <c r="C21" s="53">
        <f>C19/G7</f>
        <v>107.5</v>
      </c>
      <c r="D21" s="53">
        <f>D19/G7</f>
        <v>101</v>
      </c>
      <c r="E21" s="53">
        <f>E19/G7</f>
        <v>96.75</v>
      </c>
      <c r="F21" s="53">
        <f>F19/G7</f>
        <v>95</v>
      </c>
      <c r="G21" s="53">
        <f>G19/G7</f>
        <v>86.25</v>
      </c>
      <c r="H21" s="53">
        <f>H19/G7</f>
        <v>91.25</v>
      </c>
      <c r="I21" s="53">
        <f>I19/G7</f>
        <v>102.25</v>
      </c>
      <c r="J21" s="53">
        <f>J19/G7</f>
        <v>78.5</v>
      </c>
      <c r="K21" s="53">
        <f>K19/G7</f>
        <v>111.5</v>
      </c>
      <c r="L21" s="53">
        <f>L19/G7</f>
        <v>85.25</v>
      </c>
      <c r="M21" s="53">
        <f>M19/G7</f>
        <v>91</v>
      </c>
      <c r="N21" s="53">
        <f>N19/G7</f>
        <v>1167.5</v>
      </c>
      <c r="O21" s="53"/>
      <c r="P21" s="53"/>
    </row>
    <row r="22" spans="1:16" x14ac:dyDescent="0.2">
      <c r="A22" s="3"/>
      <c r="K22" s="3"/>
    </row>
    <row r="33" spans="1:8" x14ac:dyDescent="0.2">
      <c r="A33" s="46"/>
    </row>
    <row r="34" spans="1:8" x14ac:dyDescent="0.2">
      <c r="A34" s="47"/>
    </row>
    <row r="35" spans="1:8" ht="18.75" x14ac:dyDescent="0.2">
      <c r="A35" s="49"/>
    </row>
    <row r="36" spans="1:8" x14ac:dyDescent="0.2">
      <c r="A36" s="50"/>
      <c r="H36" s="50"/>
    </row>
    <row r="37" spans="1:8" x14ac:dyDescent="0.2">
      <c r="A37" s="47"/>
    </row>
    <row r="38" spans="1:8" x14ac:dyDescent="0.2">
      <c r="A38" s="47"/>
      <c r="E38" s="47"/>
    </row>
    <row r="39" spans="1:8" x14ac:dyDescent="0.2">
      <c r="A39" s="47"/>
      <c r="B39" s="47"/>
    </row>
    <row r="40" spans="1:8" x14ac:dyDescent="0.2">
      <c r="H40" s="47"/>
    </row>
  </sheetData>
  <customSheetViews>
    <customSheetView guid="{68929D39-8E40-40B2-AC5D-1BE679729425}" scale="85" fitToPage="1">
      <selection activeCell="N1" sqref="N1"/>
      <pageMargins left="0.7" right="0.7" top="0.75" bottom="0.75" header="0.3" footer="0.3"/>
    </customSheetView>
  </customSheetViews>
  <mergeCells count="6">
    <mergeCell ref="B7:E7"/>
    <mergeCell ref="B6:E6"/>
    <mergeCell ref="B8:E8"/>
    <mergeCell ref="J6:M6"/>
    <mergeCell ref="J7:M7"/>
    <mergeCell ref="J8:M8"/>
  </mergeCells>
  <phoneticPr fontId="29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A3" sqref="A3"/>
    </sheetView>
  </sheetViews>
  <sheetFormatPr defaultColWidth="8.6640625" defaultRowHeight="15" x14ac:dyDescent="0.2"/>
  <cols>
    <col min="1" max="1" width="82.33203125" customWidth="1"/>
    <col min="2" max="2" width="17.6640625" customWidth="1"/>
    <col min="3" max="3" width="13.6640625" customWidth="1"/>
    <col min="4" max="4" width="14.33203125" customWidth="1"/>
    <col min="5" max="5" width="8.88671875" customWidth="1"/>
    <col min="6" max="6" width="7" customWidth="1"/>
    <col min="7" max="7" width="0.44140625" hidden="1" customWidth="1"/>
    <col min="8" max="8" width="8.88671875" hidden="1" customWidth="1"/>
    <col min="9" max="10" width="16.109375" customWidth="1"/>
    <col min="11" max="11" width="10.88671875" customWidth="1"/>
    <col min="12" max="12" width="13.6640625" customWidth="1"/>
  </cols>
  <sheetData>
    <row r="1" spans="1:9" ht="144" x14ac:dyDescent="0.25">
      <c r="A1" s="45" t="s">
        <v>33</v>
      </c>
      <c r="C1" s="114" t="s">
        <v>27</v>
      </c>
      <c r="I1" t="s">
        <v>34</v>
      </c>
    </row>
    <row r="2" spans="1:9" ht="20.25" x14ac:dyDescent="0.3">
      <c r="A2" s="47"/>
      <c r="D2" s="96" t="s">
        <v>37</v>
      </c>
      <c r="E2" s="96"/>
      <c r="F2" s="96"/>
      <c r="G2" s="1"/>
      <c r="H2" s="1"/>
    </row>
    <row r="3" spans="1:9" ht="20.25" x14ac:dyDescent="0.3">
      <c r="A3" s="97" t="s">
        <v>60</v>
      </c>
      <c r="D3" s="96" t="s">
        <v>36</v>
      </c>
      <c r="E3" s="96"/>
      <c r="F3" s="96"/>
      <c r="G3" s="1"/>
      <c r="H3" s="1"/>
    </row>
    <row r="4" spans="1:9" ht="15.75" x14ac:dyDescent="0.2">
      <c r="A4" s="63" t="s">
        <v>61</v>
      </c>
    </row>
    <row r="5" spans="1:9" ht="15.75" x14ac:dyDescent="0.2">
      <c r="A5" s="63" t="s">
        <v>63</v>
      </c>
    </row>
    <row r="6" spans="1:9" ht="15.75" x14ac:dyDescent="0.2">
      <c r="A6" s="63" t="s">
        <v>25</v>
      </c>
    </row>
    <row r="7" spans="1:9" ht="15.75" x14ac:dyDescent="0.2">
      <c r="A7" s="63" t="s">
        <v>26</v>
      </c>
    </row>
    <row r="8" spans="1:9" ht="15.75" x14ac:dyDescent="0.2">
      <c r="A8" s="63" t="s">
        <v>64</v>
      </c>
    </row>
    <row r="9" spans="1:9" ht="15.75" x14ac:dyDescent="0.2">
      <c r="A9" s="63" t="s">
        <v>66</v>
      </c>
    </row>
    <row r="10" spans="1:9" ht="15.75" x14ac:dyDescent="0.2">
      <c r="A10" s="63"/>
    </row>
    <row r="11" spans="1:9" ht="15.75" x14ac:dyDescent="0.2">
      <c r="A11" s="63" t="s">
        <v>65</v>
      </c>
      <c r="B11" s="74">
        <v>2</v>
      </c>
      <c r="C11">
        <v>2</v>
      </c>
    </row>
    <row r="12" spans="1:9" ht="15.75" x14ac:dyDescent="0.2">
      <c r="A12" s="63"/>
      <c r="B12" s="105"/>
    </row>
    <row r="13" spans="1:9" ht="18" x14ac:dyDescent="0.2">
      <c r="A13" s="97" t="s">
        <v>16</v>
      </c>
    </row>
    <row r="14" spans="1:9" ht="15.75" x14ac:dyDescent="0.25">
      <c r="A14" s="63" t="s">
        <v>14</v>
      </c>
      <c r="B14" s="103"/>
    </row>
    <row r="15" spans="1:9" ht="15.75" x14ac:dyDescent="0.25">
      <c r="A15" s="63"/>
      <c r="B15" s="103" t="s">
        <v>62</v>
      </c>
      <c r="C15" s="103" t="s">
        <v>62</v>
      </c>
    </row>
    <row r="16" spans="1:9" x14ac:dyDescent="0.2">
      <c r="A16" s="64" t="s">
        <v>68</v>
      </c>
      <c r="B16" s="117">
        <v>450000</v>
      </c>
      <c r="C16" s="111">
        <v>800000</v>
      </c>
    </row>
    <row r="17" spans="1:12" ht="90.75" customHeight="1" x14ac:dyDescent="0.25">
      <c r="A17" s="64" t="s">
        <v>69</v>
      </c>
      <c r="B17" s="117">
        <v>300000</v>
      </c>
      <c r="C17" s="111">
        <v>700000</v>
      </c>
      <c r="D17" s="178" t="s">
        <v>31</v>
      </c>
      <c r="E17" s="178"/>
      <c r="F17" s="178"/>
      <c r="G17" s="116"/>
      <c r="H17" s="116"/>
      <c r="I17" s="1" t="s">
        <v>74</v>
      </c>
      <c r="J17" s="52" t="s">
        <v>29</v>
      </c>
      <c r="K17" s="1" t="s">
        <v>75</v>
      </c>
      <c r="L17" s="52" t="s">
        <v>29</v>
      </c>
    </row>
    <row r="18" spans="1:12" ht="15.75" x14ac:dyDescent="0.25">
      <c r="A18" s="64" t="s">
        <v>70</v>
      </c>
      <c r="B18" s="108">
        <v>1200000</v>
      </c>
      <c r="C18" s="115">
        <v>2200000</v>
      </c>
      <c r="D18" s="175" t="s">
        <v>30</v>
      </c>
      <c r="E18" s="176"/>
      <c r="F18" s="176"/>
      <c r="G18" s="176"/>
      <c r="H18" s="176"/>
      <c r="I18" s="122">
        <v>300000</v>
      </c>
      <c r="J18" s="121">
        <v>500000</v>
      </c>
      <c r="K18" s="123">
        <v>900000</v>
      </c>
      <c r="L18">
        <v>1700000</v>
      </c>
    </row>
    <row r="19" spans="1:12" ht="16.5" thickBot="1" x14ac:dyDescent="0.25">
      <c r="A19" s="106" t="s">
        <v>76</v>
      </c>
      <c r="B19" s="109">
        <f>SUM(B16:B18)</f>
        <v>1950000</v>
      </c>
      <c r="C19" s="109">
        <f>SUM(C16:C18)</f>
        <v>3700000</v>
      </c>
    </row>
    <row r="20" spans="1:12" ht="15.75" thickTop="1" x14ac:dyDescent="0.2">
      <c r="A20" s="51"/>
    </row>
    <row r="21" spans="1:12" x14ac:dyDescent="0.2">
      <c r="A21" s="51"/>
    </row>
    <row r="22" spans="1:12" ht="18.75" x14ac:dyDescent="0.2">
      <c r="A22" s="97" t="s">
        <v>15</v>
      </c>
      <c r="D22" s="49" t="s">
        <v>59</v>
      </c>
    </row>
    <row r="23" spans="1:12" ht="18.75" x14ac:dyDescent="0.2">
      <c r="A23" s="63" t="s">
        <v>67</v>
      </c>
      <c r="D23" s="49"/>
    </row>
    <row r="24" spans="1:12" ht="18.75" x14ac:dyDescent="0.25">
      <c r="A24" s="49"/>
      <c r="B24" s="103" t="s">
        <v>62</v>
      </c>
      <c r="C24" s="103" t="s">
        <v>62</v>
      </c>
      <c r="D24" s="49"/>
    </row>
    <row r="25" spans="1:12" x14ac:dyDescent="0.2">
      <c r="A25" s="64" t="s">
        <v>73</v>
      </c>
      <c r="B25" s="117">
        <v>150000</v>
      </c>
      <c r="C25" s="111">
        <v>250000</v>
      </c>
    </row>
    <row r="26" spans="1:12" ht="90.75" customHeight="1" x14ac:dyDescent="0.25">
      <c r="A26" s="64" t="s">
        <v>72</v>
      </c>
      <c r="B26" s="117">
        <v>250000</v>
      </c>
      <c r="C26" s="111">
        <v>300000</v>
      </c>
      <c r="D26" s="178" t="s">
        <v>32</v>
      </c>
      <c r="E26" s="178"/>
      <c r="F26" s="178"/>
      <c r="I26" s="1" t="s">
        <v>74</v>
      </c>
      <c r="J26" s="52" t="s">
        <v>29</v>
      </c>
      <c r="K26" s="1" t="s">
        <v>75</v>
      </c>
      <c r="L26" s="57" t="s">
        <v>29</v>
      </c>
    </row>
    <row r="27" spans="1:12" ht="15.75" x14ac:dyDescent="0.25">
      <c r="A27" s="64" t="s">
        <v>71</v>
      </c>
      <c r="B27" s="108">
        <v>800000</v>
      </c>
      <c r="C27" s="115">
        <v>1200000</v>
      </c>
      <c r="D27" s="175" t="s">
        <v>30</v>
      </c>
      <c r="E27" s="176"/>
      <c r="F27" s="176"/>
      <c r="G27" s="176"/>
      <c r="H27" s="176"/>
      <c r="I27" s="122">
        <v>200000</v>
      </c>
      <c r="J27" s="121">
        <v>300000</v>
      </c>
      <c r="K27" s="102">
        <v>600000</v>
      </c>
      <c r="L27">
        <v>900000</v>
      </c>
    </row>
    <row r="28" spans="1:12" ht="16.5" thickBot="1" x14ac:dyDescent="0.25">
      <c r="A28" s="106" t="s">
        <v>77</v>
      </c>
      <c r="B28" s="110">
        <f>SUM(B25:B27)</f>
        <v>1200000</v>
      </c>
      <c r="C28" s="110">
        <f>SUM(C25:C27)</f>
        <v>1750000</v>
      </c>
    </row>
    <row r="29" spans="1:12" ht="15.75" thickTop="1" x14ac:dyDescent="0.2"/>
    <row r="31" spans="1:12" ht="18" x14ac:dyDescent="0.2">
      <c r="A31" s="97" t="s">
        <v>17</v>
      </c>
    </row>
    <row r="32" spans="1:12" ht="18" x14ac:dyDescent="0.2">
      <c r="A32" s="97" t="s">
        <v>18</v>
      </c>
      <c r="H32" s="51"/>
      <c r="I32" s="51"/>
      <c r="J32" s="51"/>
    </row>
    <row r="33" spans="1:12" x14ac:dyDescent="0.2">
      <c r="A33" s="64" t="s">
        <v>19</v>
      </c>
      <c r="H33" s="51"/>
      <c r="I33" s="51"/>
      <c r="J33" s="51"/>
    </row>
    <row r="34" spans="1:12" ht="15.75" x14ac:dyDescent="0.25">
      <c r="B34" s="103" t="s">
        <v>62</v>
      </c>
      <c r="C34" s="103" t="s">
        <v>62</v>
      </c>
      <c r="H34" s="51"/>
      <c r="I34" s="51"/>
      <c r="J34" s="51"/>
    </row>
    <row r="35" spans="1:12" ht="15.75" x14ac:dyDescent="0.25">
      <c r="A35" s="64" t="s">
        <v>11</v>
      </c>
      <c r="B35" s="119">
        <f t="shared" ref="B35:C38" si="0">SUM(B16-B25)</f>
        <v>300000</v>
      </c>
      <c r="C35" s="111">
        <f t="shared" si="0"/>
        <v>550000</v>
      </c>
    </row>
    <row r="36" spans="1:12" ht="15.75" x14ac:dyDescent="0.25">
      <c r="A36" s="64" t="s">
        <v>12</v>
      </c>
      <c r="B36" s="119">
        <f t="shared" si="0"/>
        <v>50000</v>
      </c>
      <c r="C36" s="111">
        <f t="shared" si="0"/>
        <v>400000</v>
      </c>
    </row>
    <row r="37" spans="1:12" ht="15.75" x14ac:dyDescent="0.25">
      <c r="A37" s="64" t="s">
        <v>13</v>
      </c>
      <c r="B37" s="119">
        <f t="shared" si="0"/>
        <v>400000</v>
      </c>
      <c r="C37" s="111">
        <f t="shared" si="0"/>
        <v>1000000</v>
      </c>
    </row>
    <row r="38" spans="1:12" ht="16.5" thickBot="1" x14ac:dyDescent="0.3">
      <c r="A38" s="106" t="s">
        <v>78</v>
      </c>
      <c r="B38" s="120">
        <f t="shared" si="0"/>
        <v>750000</v>
      </c>
      <c r="C38" s="118">
        <f t="shared" si="0"/>
        <v>1950000</v>
      </c>
      <c r="D38" s="177" t="s">
        <v>28</v>
      </c>
      <c r="E38" s="176"/>
      <c r="F38" s="176"/>
      <c r="G38" s="176"/>
      <c r="H38" s="176"/>
      <c r="I38" s="112">
        <f>SUM(I18-I27)</f>
        <v>100000</v>
      </c>
      <c r="J38" s="107">
        <f>SUM(J18-J27)</f>
        <v>200000</v>
      </c>
      <c r="K38" s="113">
        <f>SUM(K18-K27)</f>
        <v>300000</v>
      </c>
      <c r="L38" s="104">
        <f>SUM(L18-L27)</f>
        <v>800000</v>
      </c>
    </row>
    <row r="39" spans="1:12" ht="19.5" thickTop="1" x14ac:dyDescent="0.2">
      <c r="A39" s="49"/>
      <c r="D39" s="48"/>
    </row>
    <row r="40" spans="1:12" ht="18" x14ac:dyDescent="0.25">
      <c r="A40" s="98" t="s">
        <v>20</v>
      </c>
      <c r="B40" s="103" t="s">
        <v>62</v>
      </c>
      <c r="C40" s="103" t="s">
        <v>62</v>
      </c>
    </row>
    <row r="41" spans="1:12" ht="15.75" x14ac:dyDescent="0.25">
      <c r="A41" s="64" t="s">
        <v>22</v>
      </c>
      <c r="B41" s="119">
        <f>SUM(B35/B11)</f>
        <v>150000</v>
      </c>
      <c r="C41" s="111">
        <f>SUM(C35/C11)</f>
        <v>275000</v>
      </c>
      <c r="E41" s="47"/>
    </row>
    <row r="42" spans="1:12" ht="15.75" x14ac:dyDescent="0.25">
      <c r="A42" s="64" t="s">
        <v>23</v>
      </c>
      <c r="B42" s="119">
        <f>SUM(B36/B11)</f>
        <v>25000</v>
      </c>
      <c r="C42" s="111">
        <f>SUM(C36/C11)</f>
        <v>200000</v>
      </c>
      <c r="D42" s="47"/>
    </row>
    <row r="43" spans="1:12" ht="15.75" x14ac:dyDescent="0.25">
      <c r="A43" s="64" t="s">
        <v>21</v>
      </c>
      <c r="B43" s="119">
        <f>SUM(B37/B11)</f>
        <v>200000</v>
      </c>
      <c r="C43" s="111">
        <f>SUM(C37/C11)</f>
        <v>500000</v>
      </c>
      <c r="E43" s="47"/>
    </row>
    <row r="44" spans="1:12" ht="16.5" thickBot="1" x14ac:dyDescent="0.3">
      <c r="A44" s="106" t="s">
        <v>24</v>
      </c>
      <c r="B44" s="120">
        <f>SUM(B38/B11)</f>
        <v>375000</v>
      </c>
      <c r="C44" s="118">
        <f>SUM(C38/C11)</f>
        <v>975000</v>
      </c>
    </row>
    <row r="45" spans="1:12" ht="15.75" thickTop="1" x14ac:dyDescent="0.2"/>
  </sheetData>
  <customSheetViews>
    <customSheetView guid="{68929D39-8E40-40B2-AC5D-1BE679729425}">
      <selection activeCell="F27" sqref="F27"/>
      <pageMargins left="0.7" right="0.7" top="0.75" bottom="0.75" header="0.3" footer="0.3"/>
    </customSheetView>
  </customSheetViews>
  <mergeCells count="5">
    <mergeCell ref="D18:H18"/>
    <mergeCell ref="D27:H27"/>
    <mergeCell ref="D38:H38"/>
    <mergeCell ref="D17:F17"/>
    <mergeCell ref="D26:F26"/>
  </mergeCells>
  <phoneticPr fontId="2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Beregning af SVENDELØN</vt:lpstr>
      <vt:lpstr>Optimeringsværktøj_TIMER</vt:lpstr>
      <vt:lpstr>Optimeringsværktøj_OMSÆTNING</vt:lpstr>
      <vt:lpstr>Optimeringsværktøj_TIMER!Udskriftsområde</vt:lpstr>
    </vt:vector>
  </TitlesOfParts>
  <Company>Frank Grandjean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Grandjean</dc:creator>
  <cp:lastModifiedBy>Per Nielsen</cp:lastModifiedBy>
  <cp:lastPrinted>2013-07-10T09:14:18Z</cp:lastPrinted>
  <dcterms:created xsi:type="dcterms:W3CDTF">1998-11-22T16:40:12Z</dcterms:created>
  <dcterms:modified xsi:type="dcterms:W3CDTF">2018-02-19T14:32:47Z</dcterms:modified>
</cp:coreProperties>
</file>